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935" tabRatio="769" activeTab="0"/>
  </bookViews>
  <sheets>
    <sheet name="Organization's Information" sheetId="1" r:id="rId1"/>
    <sheet name="Fund Breakdown" sheetId="6" r:id="rId2"/>
    <sheet name="All Transactions" sheetId="2" r:id="rId3"/>
    <sheet name="Student Organization Allocation" sheetId="3" r:id="rId4"/>
    <sheet name="SG Operations Budget" sheetId="5" r:id="rId5"/>
    <sheet name="Special Requests Fund" sheetId="4" r:id="rId6"/>
  </sheets>
  <definedNames/>
  <calcPr calcId="145621"/>
</workbook>
</file>

<file path=xl/sharedStrings.xml><?xml version="1.0" encoding="utf-8"?>
<sst xmlns="http://schemas.openxmlformats.org/spreadsheetml/2006/main" count="858" uniqueCount="542">
  <si>
    <t xml:space="preserve">Date </t>
  </si>
  <si>
    <t>Organization</t>
  </si>
  <si>
    <t>Amount Requested</t>
  </si>
  <si>
    <t>Amount Funded</t>
  </si>
  <si>
    <t xml:space="preserve">Percent Funded </t>
  </si>
  <si>
    <t>Event Information</t>
  </si>
  <si>
    <t>Budget Category</t>
  </si>
  <si>
    <t>Aletheia</t>
  </si>
  <si>
    <t>New</t>
  </si>
  <si>
    <t>Timothy Green</t>
  </si>
  <si>
    <t>tgreen3@capital.edu</t>
  </si>
  <si>
    <t>Monica Mueller</t>
  </si>
  <si>
    <t>mmueller@capital.edu</t>
  </si>
  <si>
    <t>Alpha Kappa ALpha Sorority Incorporated </t>
  </si>
  <si>
    <t>Alpha Phi Alpha Fraternity, Incorporated </t>
  </si>
  <si>
    <t>Alpha Phi Omega </t>
  </si>
  <si>
    <t>Alpha Psi Omega </t>
  </si>
  <si>
    <t>Alpha Sigma Phi Epsilon Chi </t>
  </si>
  <si>
    <t>Existing</t>
  </si>
  <si>
    <t>Brent Bowers</t>
  </si>
  <si>
    <t>bbowers@capital.edu</t>
  </si>
  <si>
    <t>Jan Rich</t>
  </si>
  <si>
    <t>jrich@capital.edu</t>
  </si>
  <si>
    <t>American Choral Directors Association (ACDA) </t>
  </si>
  <si>
    <t>Tracy Sweigart</t>
  </si>
  <si>
    <t>tsweigar@capital.edu</t>
  </si>
  <si>
    <t>Lynda Hasseler</t>
  </si>
  <si>
    <t>lhassele@capital.edu</t>
  </si>
  <si>
    <t>American Marketing Association </t>
  </si>
  <si>
    <t>Sean Worthman</t>
  </si>
  <si>
    <t>sworthma@capital.edu</t>
  </si>
  <si>
    <t>David Schwantes</t>
  </si>
  <si>
    <t>dschwant@capital.edu</t>
  </si>
  <si>
    <t>Audio Engineering Society</t>
  </si>
  <si>
    <t>Nathan Lockwood</t>
  </si>
  <si>
    <t>nlockwoo@capital.edu</t>
  </si>
  <si>
    <t>Chad Loughrige</t>
  </si>
  <si>
    <t>cloughri@capital.edu</t>
  </si>
  <si>
    <t>Beta Beta Beta National Biological Honor Society, Xi Tau Chapter </t>
  </si>
  <si>
    <t>Brian Huff</t>
  </si>
  <si>
    <t>bhuff@capital.edu</t>
  </si>
  <si>
    <t>Nancy Swails</t>
  </si>
  <si>
    <t>nswails@capital.edu</t>
  </si>
  <si>
    <t>Campus Congregation  </t>
  </si>
  <si>
    <t>Matthew Hazzard</t>
  </si>
  <si>
    <t>mhazzard@capital.edu</t>
  </si>
  <si>
    <t>Amy Oehlschlaeger</t>
  </si>
  <si>
    <t>aoehlsch@capital.edu</t>
  </si>
  <si>
    <t>Campus Crusade for Christ </t>
  </si>
  <si>
    <t>Kaitlyn Billups</t>
  </si>
  <si>
    <t>kbillups@capital.edu</t>
  </si>
  <si>
    <t>Lynn Roseberry</t>
  </si>
  <si>
    <t>lroseber@capital.edu</t>
  </si>
  <si>
    <t>Capital Middle Level Association </t>
  </si>
  <si>
    <t>Abbey Stumbo</t>
  </si>
  <si>
    <t>astumbo@capital.edu</t>
  </si>
  <si>
    <t>Jim Wightman</t>
  </si>
  <si>
    <t>jwightma@capital.edu</t>
  </si>
  <si>
    <t>Capital Ski and Board </t>
  </si>
  <si>
    <t>Mark Kilanowski</t>
  </si>
  <si>
    <t>mkilanow@capital.edu</t>
  </si>
  <si>
    <t>Johnathan Thomas</t>
  </si>
  <si>
    <t>jthomas6@capital.edu</t>
  </si>
  <si>
    <t>Capital University Education Society  </t>
  </si>
  <si>
    <t>Tara Yoder</t>
  </si>
  <si>
    <t>tyoder@capital.edu</t>
  </si>
  <si>
    <t>Pamela Scheurer</t>
  </si>
  <si>
    <t>pscheure@capital.edu</t>
  </si>
  <si>
    <t>Capital University Student Art THerapy Association </t>
  </si>
  <si>
    <t>Erin Scott</t>
  </si>
  <si>
    <t>escott3@capital.edu</t>
  </si>
  <si>
    <t>Michaele Barsnack</t>
  </si>
  <si>
    <t>mbarsnac@capital.edu</t>
  </si>
  <si>
    <t>Capital University Student Nurses' Association </t>
  </si>
  <si>
    <t>Jessica Miciche</t>
  </si>
  <si>
    <t>jmiciche@capital.edu</t>
  </si>
  <si>
    <t>Wendy Blakely</t>
  </si>
  <si>
    <t>wblakely@capital.edu</t>
  </si>
  <si>
    <t>Catholic Students Organization </t>
  </si>
  <si>
    <t>Anne-Marie Giardina</t>
  </si>
  <si>
    <t>agiardin@capital.edu</t>
  </si>
  <si>
    <t>Suzanne Marilley</t>
  </si>
  <si>
    <t>smarille@capital.edu</t>
  </si>
  <si>
    <t>Chemistry Club </t>
  </si>
  <si>
    <t>Scott Huff</t>
  </si>
  <si>
    <t>shuff@capital.edu</t>
  </si>
  <si>
    <t>Jens Hemmingsen</t>
  </si>
  <si>
    <t>jhemming@capital.edu</t>
  </si>
  <si>
    <t>Children's Literature Club </t>
  </si>
  <si>
    <t>Chimes </t>
  </si>
  <si>
    <t>Andrew King</t>
  </si>
  <si>
    <t>aking@capital.edu</t>
  </si>
  <si>
    <t>Kelly Messinger</t>
  </si>
  <si>
    <t>kmessing@capital.edu</t>
  </si>
  <si>
    <t>Circle K </t>
  </si>
  <si>
    <t>Ashley Thorbahn</t>
  </si>
  <si>
    <t>athorbah@capital.edu</t>
  </si>
  <si>
    <t>College Libertarians </t>
  </si>
  <si>
    <t>College Republicans </t>
  </si>
  <si>
    <t>Colleges Against Cancer/ Relay for Life </t>
  </si>
  <si>
    <t>Carrie Moenter</t>
  </si>
  <si>
    <t>cmoenter@capital.edu</t>
  </si>
  <si>
    <t>Kerry Cheesman</t>
  </si>
  <si>
    <t>kcheesma@capital.edu</t>
  </si>
  <si>
    <t>Council for Exceptional Children</t>
  </si>
  <si>
    <t>Renay Bakley</t>
  </si>
  <si>
    <t>rbakley@capital.edu</t>
  </si>
  <si>
    <t>Martha Michael</t>
  </si>
  <si>
    <t>mmichael@capital.edu</t>
  </si>
  <si>
    <t>Crusader Battalion </t>
  </si>
  <si>
    <t>Dance Team </t>
  </si>
  <si>
    <t>Alicia Tysl</t>
  </si>
  <si>
    <t>atysl@capital.edu</t>
  </si>
  <si>
    <t>Larryn Locy</t>
  </si>
  <si>
    <t>llocy@capital.edu</t>
  </si>
  <si>
    <t>Delta Phi Epsilon - Gamma Kappa</t>
  </si>
  <si>
    <t>Marcella Shafer</t>
  </si>
  <si>
    <t>mshafer@capital.edu</t>
  </si>
  <si>
    <t>Alecia Varner</t>
  </si>
  <si>
    <t>avarner2@capital.edu</t>
  </si>
  <si>
    <t>Delta Sigma Theta Sorority, Inc., Nu Phi City Wide Chapter </t>
  </si>
  <si>
    <t>Ebony Brotherhood Association </t>
  </si>
  <si>
    <t>Malcolm White</t>
  </si>
  <si>
    <t>mwhite6@capital.edu</t>
  </si>
  <si>
    <t>Effusion </t>
  </si>
  <si>
    <t>Entrepreneurship Club </t>
  </si>
  <si>
    <t>Environmental Service Organization </t>
  </si>
  <si>
    <t>Daniel White</t>
  </si>
  <si>
    <t>dwhite@capital.edu</t>
  </si>
  <si>
    <t>Alan Stam</t>
  </si>
  <si>
    <t>astam@capital.edu</t>
  </si>
  <si>
    <t>Essence of Sisterhood </t>
  </si>
  <si>
    <t>Fencing Club </t>
  </si>
  <si>
    <t>Angela Less</t>
  </si>
  <si>
    <t>aless@capital.edu</t>
  </si>
  <si>
    <t>Angelic Stidham</t>
  </si>
  <si>
    <t>astidham@capital.edu</t>
  </si>
  <si>
    <t>Finance Association of Capital </t>
  </si>
  <si>
    <t>Sean Malone</t>
  </si>
  <si>
    <t>smalone2@capital.edu</t>
  </si>
  <si>
    <t>Surav Roychoudhury</t>
  </si>
  <si>
    <t>sroychou@capital.edu</t>
  </si>
  <si>
    <t>Francophiles de Capital University </t>
  </si>
  <si>
    <t>Olivia Compton</t>
  </si>
  <si>
    <t>ocompton@capital.edu</t>
  </si>
  <si>
    <t>Marie-Madeliene Stey</t>
  </si>
  <si>
    <t>mstey@capital.edu</t>
  </si>
  <si>
    <t>Friends in Serving Christ </t>
  </si>
  <si>
    <t>Emily Michaelis</t>
  </si>
  <si>
    <t>emichael@capital.edu</t>
  </si>
  <si>
    <t>Fuller Society </t>
  </si>
  <si>
    <t>Scott Partika</t>
  </si>
  <si>
    <t>spartika@capital.edu</t>
  </si>
  <si>
    <t>Cynthia Duncan</t>
  </si>
  <si>
    <t>cduncan@capital.edu</t>
  </si>
  <si>
    <t>Institute Managements of Accountants </t>
  </si>
  <si>
    <t xml:space="preserve">Inter-Fraternity Council </t>
  </si>
  <si>
    <t>Dillon Thomakso</t>
  </si>
  <si>
    <t>dthomako@capital.edu</t>
  </si>
  <si>
    <t>Melvin Adams</t>
  </si>
  <si>
    <t>madams@capital.edu</t>
  </si>
  <si>
    <t>International Student Association </t>
  </si>
  <si>
    <t>Inter-Sorority Council</t>
  </si>
  <si>
    <t>Michelle Hardgrove</t>
  </si>
  <si>
    <t>mhardgro@capital.edu</t>
  </si>
  <si>
    <t>It's Abuse </t>
  </si>
  <si>
    <t>Kassandra Lowery</t>
  </si>
  <si>
    <t>klowery@capital.edu</t>
  </si>
  <si>
    <t>Andrea Karkowski</t>
  </si>
  <si>
    <t>akarkows@capital.edu</t>
  </si>
  <si>
    <t>Kappa Pi International Art Honorary</t>
  </si>
  <si>
    <t>Nema Saleem</t>
  </si>
  <si>
    <t>nsaleemm@capital.edu</t>
  </si>
  <si>
    <t>Kappa Sigma Upsilon </t>
  </si>
  <si>
    <t>Kenneth Warner</t>
  </si>
  <si>
    <t>kwarner@capital.edu</t>
  </si>
  <si>
    <t>Lacrosse Team </t>
  </si>
  <si>
    <t>Leadership &amp; Management Association </t>
  </si>
  <si>
    <t>Life Sciences Organization </t>
  </si>
  <si>
    <t>April Snyder</t>
  </si>
  <si>
    <t>msnyder4@capital.edu</t>
  </si>
  <si>
    <t>Lutheran Student Movement </t>
  </si>
  <si>
    <t>Megan Smith</t>
  </si>
  <si>
    <t>msmith10@capital.edu</t>
  </si>
  <si>
    <t>Math Association of America </t>
  </si>
  <si>
    <t>Sarah Bogen</t>
  </si>
  <si>
    <t>sbogen@capital.edu</t>
  </si>
  <si>
    <t>Jonathan Stadler</t>
  </si>
  <si>
    <t>jstadler@capital.edu</t>
  </si>
  <si>
    <t>Ohio Collegiate Music Educators Association </t>
  </si>
  <si>
    <t>Ohio PIRG</t>
  </si>
  <si>
    <t>James Hutchison</t>
  </si>
  <si>
    <t>jhutchison@capital.edu</t>
  </si>
  <si>
    <t>Orchesis Dance Ensemble </t>
  </si>
  <si>
    <t>Leslie Densel</t>
  </si>
  <si>
    <t>ldensel@capital.edu</t>
  </si>
  <si>
    <t>Phi Beta Fraternity </t>
  </si>
  <si>
    <t>PHI BETA SIGMA FRATERNITY, INC. City-Wide Chapter </t>
  </si>
  <si>
    <t>Phi Kappa Psi Fraternity, Ohio Xi Chapter </t>
  </si>
  <si>
    <t>Bruce Epps</t>
  </si>
  <si>
    <t>bepps@capital.edu</t>
  </si>
  <si>
    <t>Phi Mu Alpha Sinfonia </t>
  </si>
  <si>
    <t>Andy Doherty</t>
  </si>
  <si>
    <t>adoherty@capital.edu</t>
  </si>
  <si>
    <t>Tony Zilincick</t>
  </si>
  <si>
    <t>tzilinci@capital.edu</t>
  </si>
  <si>
    <t>Phi Sigma Iota </t>
  </si>
  <si>
    <t>Stephanie Donavan</t>
  </si>
  <si>
    <t>sdonavan@capital.edu</t>
  </si>
  <si>
    <t>Maria Jose Delgado</t>
  </si>
  <si>
    <t>mdelgado@capital.edu</t>
  </si>
  <si>
    <t>Phi Sigma Sigma</t>
  </si>
  <si>
    <t>Era McMahnon</t>
  </si>
  <si>
    <t>empsa@capital.edu</t>
  </si>
  <si>
    <t>Pi Phi Epsilon </t>
  </si>
  <si>
    <t>Kelly DeBrouwer</t>
  </si>
  <si>
    <t>kdebrouw@capital.edu</t>
  </si>
  <si>
    <t>Lindsey Sherwood</t>
  </si>
  <si>
    <t>lsherwoo@capital.edu</t>
  </si>
  <si>
    <t>Pre-Law Society </t>
  </si>
  <si>
    <t>Pride </t>
  </si>
  <si>
    <t>Justin Poole</t>
  </si>
  <si>
    <t>jpoole@capital.edu</t>
  </si>
  <si>
    <t>Pro-Life Crusaders </t>
  </si>
  <si>
    <t>Ali Dent</t>
  </si>
  <si>
    <t>adent@capital.edu</t>
  </si>
  <si>
    <t>Kimberly Heym</t>
  </si>
  <si>
    <t>kheym@capital.edu</t>
  </si>
  <si>
    <t>Psi Chi </t>
  </si>
  <si>
    <t>Devon Ludwig</t>
  </si>
  <si>
    <t>dludwig@capital.edu</t>
  </si>
  <si>
    <t>Stephanie Wilson</t>
  </si>
  <si>
    <t>swilson@capital.edu</t>
  </si>
  <si>
    <t>Public Relations Student Society of America </t>
  </si>
  <si>
    <t>Kelsey Hutchinson</t>
  </si>
  <si>
    <t>khutchin@capital.edu</t>
  </si>
  <si>
    <t>Lois Foreman-Wernet</t>
  </si>
  <si>
    <t>lforeman@capital.edu</t>
  </si>
  <si>
    <t>Radio Free Capital / WXCU </t>
  </si>
  <si>
    <t>Guy Dennings</t>
  </si>
  <si>
    <t>gdenning@capital.edu</t>
  </si>
  <si>
    <t>Patrick Locy</t>
  </si>
  <si>
    <t>plocy@capital.edu</t>
  </si>
  <si>
    <t>ReCap </t>
  </si>
  <si>
    <t>Christopher Maggio</t>
  </si>
  <si>
    <t>cmaggio@capital.edu</t>
  </si>
  <si>
    <t>Kevin Griffith</t>
  </si>
  <si>
    <t>kgriffit@capital.edu</t>
  </si>
  <si>
    <t>Sigma Alpha Beta </t>
  </si>
  <si>
    <t>Heather Massey</t>
  </si>
  <si>
    <t>hmassey@capital.edu</t>
  </si>
  <si>
    <t>Sigma Alpha Iota </t>
  </si>
  <si>
    <t>Hannah Richardson</t>
  </si>
  <si>
    <t>hrichard@capital.edu</t>
  </si>
  <si>
    <t>Sharon Bennett</t>
  </si>
  <si>
    <t>sbennett@capital.edu</t>
  </si>
  <si>
    <t>Sister Network </t>
  </si>
  <si>
    <t>Antoinette Billings</t>
  </si>
  <si>
    <t>abilling@capital.edu</t>
  </si>
  <si>
    <t>Jazmine Williams</t>
  </si>
  <si>
    <t>jwillia5@capital.edu</t>
  </si>
  <si>
    <t>Speech and Debate Team</t>
  </si>
  <si>
    <t>Jake Nickell</t>
  </si>
  <si>
    <t>anickell@capital.edu</t>
  </si>
  <si>
    <t>Stephen Koch</t>
  </si>
  <si>
    <t>skoch@capital.edu</t>
  </si>
  <si>
    <t>Student Alumni Club </t>
  </si>
  <si>
    <t>Anastasia Peltomaa</t>
  </si>
  <si>
    <t>apeltoma@capital.edu</t>
  </si>
  <si>
    <t>Diane Loeser</t>
  </si>
  <si>
    <t>dloeser@capital.edu</t>
  </si>
  <si>
    <t>Student Athlete Advisory Committee  </t>
  </si>
  <si>
    <t>Pam Briggs</t>
  </si>
  <si>
    <t>pbriggs@capital.edu</t>
  </si>
  <si>
    <t>Student Athletic Training Club </t>
  </si>
  <si>
    <t>Kimberly Frissora</t>
  </si>
  <si>
    <t>kfrisso2@capital.edu</t>
  </si>
  <si>
    <t>Andrea Schimmel</t>
  </si>
  <si>
    <t>aschimme@capital.edu</t>
  </si>
  <si>
    <t>Student Government </t>
  </si>
  <si>
    <t>Dan Skinner</t>
  </si>
  <si>
    <t>dskinner@capital.edu</t>
  </si>
  <si>
    <t>Student Peace Alliance </t>
  </si>
  <si>
    <t>Jeri Erickson</t>
  </si>
  <si>
    <t>jerickso@capital.edu</t>
  </si>
  <si>
    <t>Student Social Work Association </t>
  </si>
  <si>
    <t>Eric Maedeker</t>
  </si>
  <si>
    <t>emaedeke@capital.edu</t>
  </si>
  <si>
    <t>Renda Ross</t>
  </si>
  <si>
    <t>rross@capital.edu</t>
  </si>
  <si>
    <t>Students for the Advancement of Afrikan American Culture </t>
  </si>
  <si>
    <t>Students of Latino Affinnity </t>
  </si>
  <si>
    <t>Tau Beta Sigma </t>
  </si>
  <si>
    <t>Triathlon &amp; Cycling Club</t>
  </si>
  <si>
    <t>Daniel Walter</t>
  </si>
  <si>
    <t>dwalter@capital.edu</t>
  </si>
  <si>
    <t>University Programming </t>
  </si>
  <si>
    <t>Josh Doran</t>
  </si>
  <si>
    <t>jdoran@capital.edu</t>
  </si>
  <si>
    <t>Elyse Cain</t>
  </si>
  <si>
    <t>ecain@capital.edu</t>
  </si>
  <si>
    <t>Up 'til Dawn </t>
  </si>
  <si>
    <t>Jennie Smith</t>
  </si>
  <si>
    <t>jsmith13@capital.edu</t>
  </si>
  <si>
    <t>Women in Business and Professional Careers  </t>
  </si>
  <si>
    <t>Yoga Club </t>
  </si>
  <si>
    <t>Lindsey Hutton</t>
  </si>
  <si>
    <t>lhutton@capital.edu</t>
  </si>
  <si>
    <t>Lisa Darrah</t>
  </si>
  <si>
    <t>ldarrah@capital.edu</t>
  </si>
  <si>
    <t>Asian American Alliance</t>
  </si>
  <si>
    <t>Naomi Christensen</t>
  </si>
  <si>
    <t>nchriste@capital.edu</t>
  </si>
  <si>
    <t>Corazon Munoz</t>
  </si>
  <si>
    <t>cmunoz@capital.edu</t>
  </si>
  <si>
    <t xml:space="preserve">Status </t>
  </si>
  <si>
    <t>President</t>
  </si>
  <si>
    <t>President Email</t>
  </si>
  <si>
    <t xml:space="preserve">Advisor </t>
  </si>
  <si>
    <t xml:space="preserve">Advisor Email </t>
  </si>
  <si>
    <t>Position</t>
  </si>
  <si>
    <t>Name</t>
  </si>
  <si>
    <t>Contact Info</t>
  </si>
  <si>
    <t xml:space="preserve">Salary </t>
  </si>
  <si>
    <t xml:space="preserve">Executive Vice President </t>
  </si>
  <si>
    <t>Legislative Vice President</t>
  </si>
  <si>
    <t>Financial Vice President</t>
  </si>
  <si>
    <t>Communications Vice President</t>
  </si>
  <si>
    <t>Bobbi Wilson</t>
  </si>
  <si>
    <t>Mitchell Stith</t>
  </si>
  <si>
    <t>Patrick Donahue</t>
  </si>
  <si>
    <t>Travis Diley</t>
  </si>
  <si>
    <t xml:space="preserve">Total: </t>
  </si>
  <si>
    <t>Tatiana Muse</t>
  </si>
  <si>
    <t>tmuse2@capital.edu</t>
  </si>
  <si>
    <t>Valery Tarver</t>
  </si>
  <si>
    <t>vmtarver@yahoo.com</t>
  </si>
  <si>
    <t>Graduated</t>
  </si>
  <si>
    <t>Richard Adiansingh</t>
  </si>
  <si>
    <t>radiansi@capital.edu</t>
  </si>
  <si>
    <t>Cynthia Carr</t>
  </si>
  <si>
    <t>ccarr2@capital.edu</t>
  </si>
  <si>
    <t>Dr. Kerry Cheeseman</t>
  </si>
  <si>
    <t>NOT REGISTERED</t>
  </si>
  <si>
    <t>Alpha Sigma Alpha</t>
  </si>
  <si>
    <t>Battelle Greenhouse Club</t>
  </si>
  <si>
    <t>Angie Stidham</t>
  </si>
  <si>
    <t>Capital Interfaith Association</t>
  </si>
  <si>
    <t>Candace Goers</t>
  </si>
  <si>
    <t>cgoers@capital.edu</t>
  </si>
  <si>
    <t>Stacey Jones</t>
  </si>
  <si>
    <t>sjones@capital.edu</t>
  </si>
  <si>
    <t xml:space="preserve">Coalition for Christian Outreach </t>
  </si>
  <si>
    <t>Dalton Froehlich</t>
  </si>
  <si>
    <t>dfroehli@capital.edu</t>
  </si>
  <si>
    <t>Chris McAlister</t>
  </si>
  <si>
    <t>cmcalis@capital.edu</t>
  </si>
  <si>
    <t>Tyler Warner</t>
  </si>
  <si>
    <t>Janet Gross</t>
  </si>
  <si>
    <t>jgross2@capital.edu</t>
  </si>
  <si>
    <t>Jordan Ritter</t>
  </si>
  <si>
    <t>jritter@capital.edu</t>
  </si>
  <si>
    <t>Craig Salo</t>
  </si>
  <si>
    <t>csalo@capital.edu</t>
  </si>
  <si>
    <t>Bailey Smith</t>
  </si>
  <si>
    <t>bsmith4@capital.edu</t>
  </si>
  <si>
    <t>Alethea Gaddis</t>
  </si>
  <si>
    <t>agaddis@gaddis4kids.org</t>
  </si>
  <si>
    <t>Marcus Jackson</t>
  </si>
  <si>
    <t>mjackson743@capital.edu</t>
  </si>
  <si>
    <t>Awaiting Registration</t>
  </si>
  <si>
    <t>Collyn Weaver</t>
  </si>
  <si>
    <t>cweaver@capital.edu</t>
  </si>
  <si>
    <t>Steven D. Mellum</t>
  </si>
  <si>
    <t>smellum@capital.edu</t>
  </si>
  <si>
    <t>An Nguyen</t>
  </si>
  <si>
    <t>anguyen@capital.edu</t>
  </si>
  <si>
    <t>Jennifer Adams</t>
  </si>
  <si>
    <t>jadams@capital.edu</t>
  </si>
  <si>
    <t>Iota Tau Alpha</t>
  </si>
  <si>
    <t>Tiffanie Jones</t>
  </si>
  <si>
    <t>tjones3@capital.edu</t>
  </si>
  <si>
    <t>Bonnie M. Goodwin</t>
  </si>
  <si>
    <t>bgoodwin@capital.edu</t>
  </si>
  <si>
    <t>Kathy Shellogg</t>
  </si>
  <si>
    <t>kshellogg@capital.edu</t>
  </si>
  <si>
    <t>Club Sports</t>
  </si>
  <si>
    <t>Lambda Pi Eta-- Phi Epsilon Chapter</t>
  </si>
  <si>
    <t>Jonathan Jasper</t>
  </si>
  <si>
    <t>jjasper@capital.edu</t>
  </si>
  <si>
    <t>Dan Heaton</t>
  </si>
  <si>
    <t>dheaton@capital.edu</t>
  </si>
  <si>
    <t>OneLife</t>
  </si>
  <si>
    <t>Chris Weisgarber</t>
  </si>
  <si>
    <t>cweisgar@capital.edu</t>
  </si>
  <si>
    <t>Brad Pulcini</t>
  </si>
  <si>
    <t>bpulcini@capital.edu</t>
  </si>
  <si>
    <t>City Wide Chapter</t>
  </si>
  <si>
    <t>Phi Epsilon Chapter of Pi Sigma Alpha</t>
  </si>
  <si>
    <t>Alexandra Ronan</t>
  </si>
  <si>
    <t>aronan@capital.edu</t>
  </si>
  <si>
    <t>Jordan Helmer</t>
  </si>
  <si>
    <t>jhelmer@capital.edu</t>
  </si>
  <si>
    <t>Bethanie Yoder</t>
  </si>
  <si>
    <t>byoder@capital.edu</t>
  </si>
  <si>
    <t>Shannon Schneider</t>
  </si>
  <si>
    <t>sschneider@capital.edu</t>
  </si>
  <si>
    <t>Becket Broh</t>
  </si>
  <si>
    <t>bbroh@capital.edu</t>
  </si>
  <si>
    <t>Wes Holler</t>
  </si>
  <si>
    <t>wholler@capital.edu</t>
  </si>
  <si>
    <t>Kandace Keel</t>
  </si>
  <si>
    <t>kkeel@capital.edu</t>
  </si>
  <si>
    <t>Ultimate Disc Club </t>
  </si>
  <si>
    <t>Organization Number</t>
  </si>
  <si>
    <t>60-00000-36344</t>
  </si>
  <si>
    <t>60-00000-3629</t>
  </si>
  <si>
    <t>60-0000-36259</t>
  </si>
  <si>
    <t>60-0000-36330</t>
  </si>
  <si>
    <t>60-00000-36270</t>
  </si>
  <si>
    <t>60-00000-36201</t>
  </si>
  <si>
    <t>60-00000-36343</t>
  </si>
  <si>
    <t>60-00000-36234</t>
  </si>
  <si>
    <t>60-00000-36227</t>
  </si>
  <si>
    <t>60-00000-36205</t>
  </si>
  <si>
    <t>60-00000-36321</t>
  </si>
  <si>
    <t>60-00000-36271</t>
  </si>
  <si>
    <t>60-00000-36014</t>
  </si>
  <si>
    <t>60-00000-36085</t>
  </si>
  <si>
    <t>60-00000-36228</t>
  </si>
  <si>
    <t>60-00000-36250</t>
  </si>
  <si>
    <t>60-00000-36323</t>
  </si>
  <si>
    <t>21-30354</t>
  </si>
  <si>
    <t>60-00000-36254</t>
  </si>
  <si>
    <t>60-00000-36278</t>
  </si>
  <si>
    <t>60-00000-36216</t>
  </si>
  <si>
    <t>60-00000-36318</t>
  </si>
  <si>
    <t>60 00000 36338</t>
  </si>
  <si>
    <t>60-00000-36309</t>
  </si>
  <si>
    <t>60-00000-36258</t>
  </si>
  <si>
    <t>60-00000-36239</t>
  </si>
  <si>
    <t>60 00000 36340</t>
  </si>
  <si>
    <t>60 00000 36348</t>
  </si>
  <si>
    <t>60-00000-36220</t>
  </si>
  <si>
    <t>60-00000-36237</t>
  </si>
  <si>
    <t>60-00000-36306</t>
  </si>
  <si>
    <t>60-00000-36317</t>
  </si>
  <si>
    <t>60 00000 36336</t>
  </si>
  <si>
    <t>60-00000-36326</t>
  </si>
  <si>
    <t>60-00000-36315</t>
  </si>
  <si>
    <t>60-00000-36223</t>
  </si>
  <si>
    <t>60-00000-36202</t>
  </si>
  <si>
    <t>60 00000 36212</t>
  </si>
  <si>
    <t>60-00000-36308</t>
  </si>
  <si>
    <t>60-00000-36230</t>
  </si>
  <si>
    <t xml:space="preserve">60 00000 36335                    </t>
  </si>
  <si>
    <t>60-00000-36346</t>
  </si>
  <si>
    <t>60-00000-36219</t>
  </si>
  <si>
    <t>60-00000-36211</t>
  </si>
  <si>
    <t>60-00000-36247</t>
  </si>
  <si>
    <t>60-00000-36033</t>
  </si>
  <si>
    <t>60 00000 36275</t>
  </si>
  <si>
    <t>60-00000-36241</t>
  </si>
  <si>
    <t>60-00000-36263</t>
  </si>
  <si>
    <t>60 00000 36325</t>
  </si>
  <si>
    <t>60-00000-36204</t>
  </si>
  <si>
    <t>60-00000-36262</t>
  </si>
  <si>
    <t>60-00000-36215</t>
  </si>
  <si>
    <t>60-00000-36224</t>
  </si>
  <si>
    <t>60-00000-36231</t>
  </si>
  <si>
    <t>60-00000-36213</t>
  </si>
  <si>
    <t>60-00000-36274</t>
  </si>
  <si>
    <t>60-00000-36209</t>
  </si>
  <si>
    <t>60-00000-36276</t>
  </si>
  <si>
    <t>21-30356</t>
  </si>
  <si>
    <t>60-00000-36279</t>
  </si>
  <si>
    <t>60-00000-36246</t>
  </si>
  <si>
    <t>60 00000 36273</t>
  </si>
  <si>
    <t>60 00000 36334</t>
  </si>
  <si>
    <t>60 00000 36272</t>
  </si>
  <si>
    <t>60 00000 36268</t>
  </si>
  <si>
    <t>21-30338</t>
  </si>
  <si>
    <t>60-00000-36324</t>
  </si>
  <si>
    <t>60-00000-36044</t>
  </si>
  <si>
    <t>60-00000-36210</t>
  </si>
  <si>
    <t>60-00000-36307</t>
  </si>
  <si>
    <t>60-00000-36267</t>
  </si>
  <si>
    <t>60-00000-36347</t>
  </si>
  <si>
    <t>60-00000-36333</t>
  </si>
  <si>
    <t>21-30344</t>
  </si>
  <si>
    <t>60-00000-36277</t>
  </si>
  <si>
    <t>60-00000-36251</t>
  </si>
  <si>
    <t>60-00000-36225</t>
  </si>
  <si>
    <t>2012-2013</t>
  </si>
  <si>
    <t>Printing</t>
  </si>
  <si>
    <t>Office Supplies</t>
  </si>
  <si>
    <t>Postage</t>
  </si>
  <si>
    <t>Advertising</t>
  </si>
  <si>
    <t>Travel-Employee</t>
  </si>
  <si>
    <t>Social</t>
  </si>
  <si>
    <t>Grant/Other Funding</t>
  </si>
  <si>
    <t>Conference</t>
  </si>
  <si>
    <t>Total</t>
  </si>
  <si>
    <t>Salary</t>
  </si>
  <si>
    <t>Student Organization Allocation</t>
  </si>
  <si>
    <t>Special Requests Fund</t>
  </si>
  <si>
    <t>Student Government Operations Budget</t>
  </si>
  <si>
    <t>Salary Information</t>
  </si>
  <si>
    <t>Balance</t>
  </si>
  <si>
    <t>Student Government</t>
  </si>
  <si>
    <t>Intial Funding</t>
  </si>
  <si>
    <t>Transaction Type</t>
  </si>
  <si>
    <t xml:space="preserve">Deposit </t>
  </si>
  <si>
    <t>Deposit</t>
  </si>
  <si>
    <t>Capital University</t>
  </si>
  <si>
    <t>bwilson@capital.edu</t>
  </si>
  <si>
    <t>pdonahue@capital.edu</t>
  </si>
  <si>
    <t>mstith@capital.edu</t>
  </si>
  <si>
    <t>spartika11@gmail.com</t>
  </si>
  <si>
    <t>Expense Qualification</t>
  </si>
  <si>
    <t>Account Number</t>
  </si>
  <si>
    <t>Withdrawal</t>
  </si>
  <si>
    <t>ASA</t>
  </si>
  <si>
    <t>National Convention</t>
  </si>
  <si>
    <t>Grant/Other</t>
  </si>
  <si>
    <t>21-30338-78009</t>
  </si>
  <si>
    <t xml:space="preserve">Circle K </t>
  </si>
  <si>
    <t>It's Abuse</t>
  </si>
  <si>
    <t>Phi Kappa Psi</t>
  </si>
  <si>
    <t>Pi Phi Epsilon</t>
  </si>
  <si>
    <t>Sister Network</t>
  </si>
  <si>
    <t>C.U.S.A.T.A</t>
  </si>
  <si>
    <t>PaintaPalooza</t>
  </si>
  <si>
    <t>Recruitment</t>
  </si>
  <si>
    <t>Ronald Mcdonald</t>
  </si>
  <si>
    <t>Fall Rally</t>
  </si>
  <si>
    <t>60 00000 36335    </t>
  </si>
  <si>
    <t>Ice Cream Social</t>
  </si>
  <si>
    <t>Sand Volleyball</t>
  </si>
  <si>
    <t>Retreat</t>
  </si>
  <si>
    <t>Tea Network</t>
  </si>
  <si>
    <t>tdilley@capital.edu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</si>
</sst>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77" formatCode="0.00%"/>
    <numFmt numFmtId="178" formatCode="m/d/yyyy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24997000396251678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name val="Calibri"/>
      <family val="2"/>
      <scheme val="minor"/>
    </font>
    <font>
      <sz val="12"/>
      <color rgb="FF1F497D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8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0" applyNumberFormat="1"/>
    <xf numFmtId="0" fontId="0" fillId="0" borderId="1" xfId="0" applyBorder="1"/>
    <xf numFmtId="0" fontId="0" fillId="0" borderId="2" xfId="0" applyBorder="1"/>
    <xf numFmtId="4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0" fillId="0" borderId="6" xfId="0" applyNumberFormat="1" applyBorder="1"/>
    <xf numFmtId="0" fontId="0" fillId="2" borderId="1" xfId="0" applyFill="1" applyBorder="1"/>
    <xf numFmtId="0" fontId="0" fillId="2" borderId="2" xfId="0" applyFill="1" applyBorder="1"/>
    <xf numFmtId="44" fontId="0" fillId="2" borderId="3" xfId="0" applyNumberForma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20" applyFont="1" applyAlignment="1" applyProtection="1">
      <alignment/>
      <protection/>
    </xf>
    <xf numFmtId="0" fontId="5" fillId="0" borderId="0" xfId="0" applyFont="1" applyAlignment="1">
      <alignment vertical="top" wrapText="1"/>
    </xf>
    <xf numFmtId="0" fontId="8" fillId="0" borderId="0" xfId="20" applyFont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44" fontId="0" fillId="0" borderId="0" xfId="16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4" fontId="0" fillId="0" borderId="11" xfId="16" applyFont="1" applyBorder="1"/>
    <xf numFmtId="44" fontId="0" fillId="0" borderId="12" xfId="16" applyFont="1" applyBorder="1"/>
    <xf numFmtId="44" fontId="0" fillId="0" borderId="13" xfId="16" applyFont="1" applyBorder="1"/>
    <xf numFmtId="44" fontId="0" fillId="0" borderId="0" xfId="16" applyFont="1" applyBorder="1"/>
    <xf numFmtId="0" fontId="2" fillId="0" borderId="0" xfId="0" applyFont="1" applyAlignment="1">
      <alignment horizontal="right"/>
    </xf>
    <xf numFmtId="44" fontId="2" fillId="0" borderId="13" xfId="16" applyFont="1" applyBorder="1"/>
    <xf numFmtId="44" fontId="2" fillId="0" borderId="0" xfId="16" applyFon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10" xfId="0" applyFont="1" applyFill="1" applyBorder="1"/>
    <xf numFmtId="44" fontId="2" fillId="2" borderId="11" xfId="16" applyFont="1" applyFill="1" applyBorder="1"/>
    <xf numFmtId="0" fontId="2" fillId="2" borderId="7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2" fillId="2" borderId="18" xfId="0" applyFont="1" applyFill="1" applyBorder="1"/>
    <xf numFmtId="44" fontId="0" fillId="2" borderId="19" xfId="0" applyNumberFormat="1" applyFill="1" applyBorder="1"/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6" fontId="2" fillId="5" borderId="0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10" fontId="2" fillId="3" borderId="15" xfId="0" applyNumberFormat="1" applyFont="1" applyFill="1" applyBorder="1" applyAlignment="1">
      <alignment horizontal="center"/>
    </xf>
    <xf numFmtId="10" fontId="0" fillId="0" borderId="0" xfId="0" applyNumberFormat="1"/>
    <xf numFmtId="44" fontId="2" fillId="3" borderId="15" xfId="0" applyNumberFormat="1" applyFont="1" applyFill="1" applyBorder="1" applyAlignment="1">
      <alignment horizontal="center"/>
    </xf>
    <xf numFmtId="44" fontId="2" fillId="3" borderId="23" xfId="0" applyNumberFormat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2" fillId="3" borderId="16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3" borderId="23" xfId="0" applyNumberFormat="1" applyFont="1" applyFill="1" applyBorder="1" applyAlignment="1">
      <alignment horizontal="center"/>
    </xf>
    <xf numFmtId="0" fontId="3" fillId="0" borderId="5" xfId="20" applyBorder="1" applyAlignment="1" applyProtection="1">
      <alignment/>
      <protection/>
    </xf>
    <xf numFmtId="0" fontId="3" fillId="2" borderId="2" xfId="20" applyFill="1" applyBorder="1" applyAlignment="1" applyProtection="1">
      <alignment/>
      <protection/>
    </xf>
    <xf numFmtId="0" fontId="3" fillId="0" borderId="2" xfId="20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20" applyFont="1" applyAlignment="1" applyProtection="1">
      <alignment horizontal="center"/>
      <protection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0" xfId="20" applyFont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9" fillId="0" borderId="0" xfId="20" applyFont="1" applyFill="1" applyAlignment="1" applyProtection="1">
      <alignment horizontal="center" vertical="top" wrapText="1"/>
      <protection/>
    </xf>
    <xf numFmtId="0" fontId="9" fillId="0" borderId="0" xfId="20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20" applyFont="1" applyFill="1" applyAlignment="1" applyProtection="1">
      <alignment horizontal="center" vertical="top" wrapText="1"/>
      <protection/>
    </xf>
    <xf numFmtId="0" fontId="3" fillId="0" borderId="0" xfId="20" applyAlignment="1" applyProtection="1">
      <alignment horizontal="center" vertical="top" wrapText="1"/>
      <protection/>
    </xf>
    <xf numFmtId="14" fontId="0" fillId="0" borderId="0" xfId="0" applyNumberForma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54">
    <dxf>
      <numFmt numFmtId="44" formatCode="_(&quot;$&quot;* #,##0.00_);_(&quot;$&quot;* \(#,##0.00\);_(&quot;$&quot;* &quot;-&quot;??_);_(@_)"/>
    </dxf>
    <dxf>
      <numFmt numFmtId="177" formatCode="0.00%"/>
    </dxf>
    <dxf>
      <numFmt numFmtId="177" formatCode="0.00%"/>
    </dxf>
    <dxf>
      <numFmt numFmtId="177" formatCode="0.00%"/>
    </dxf>
    <dxf>
      <numFmt numFmtId="177" formatCode="0.00%"/>
    </dxf>
    <dxf>
      <numFmt numFmtId="44" formatCode="_(&quot;$&quot;* #,##0.00_);_(&quot;$&quot;* \(#,##0.00\);_(&quot;$&quot;* &quot;-&quot;??_);_(@_)"/>
    </dxf>
    <dxf>
      <numFmt numFmtId="44" formatCode="_(&quot;$&quot;* #,##0.00_);_(&quot;$&quot;* \(#,##0.00\);_(&quot;$&quot;* &quot;-&quot;??_);_(@_)"/>
    </dxf>
    <dxf>
      <border>
        <bottom style="double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numFmt numFmtId="44" formatCode="_(&quot;$&quot;* #,##0.00_);_(&quot;$&quot;* \(#,##0.00\);_(&quot;$&quot;* &quot;-&quot;??_);_(@_)"/>
    </dxf>
    <dxf>
      <numFmt numFmtId="177" formatCode="0.00%"/>
    </dxf>
    <dxf>
      <numFmt numFmtId="177" formatCode="0.00%"/>
    </dxf>
    <dxf>
      <numFmt numFmtId="177" formatCode="0.00%"/>
    </dxf>
    <dxf>
      <numFmt numFmtId="177" formatCode="0.00%"/>
    </dxf>
    <dxf>
      <numFmt numFmtId="44" formatCode="_(&quot;$&quot;* #,##0.00_);_(&quot;$&quot;* \(#,##0.00\);_(&quot;$&quot;* &quot;-&quot;??_);_(@_)"/>
    </dxf>
    <dxf>
      <numFmt numFmtId="44" formatCode="_(&quot;$&quot;* #,##0.00_);_(&quot;$&quot;* \(#,##0.00\);_(&quot;$&quot;* &quot;-&quot;??_);_(@_)"/>
    </dxf>
    <dxf>
      <numFmt numFmtId="178" formatCode="m/d/yyyy"/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numFmt numFmtId="44" formatCode="_(&quot;$&quot;* #,##0.00_);_(&quot;$&quot;* \(#,##0.00\);_(&quot;$&quot;* &quot;-&quot;??_);_(@_)"/>
      <alignment horizontal="center" vertical="bottom" textRotation="0" wrapText="1" shrinkToFit="1" readingOrder="0"/>
    </dxf>
    <dxf>
      <numFmt numFmtId="177" formatCode="0.00%"/>
      <alignment horizontal="center" vertical="bottom" textRotation="0" wrapText="1" shrinkToFit="1" readingOrder="0"/>
    </dxf>
    <dxf>
      <numFmt numFmtId="177" formatCode="0.00%"/>
      <alignment horizontal="center" vertical="bottom" textRotation="0" wrapText="1" shrinkToFit="1" readingOrder="0"/>
    </dxf>
    <dxf>
      <numFmt numFmtId="177" formatCode="0.00%"/>
      <alignment horizontal="center" vertical="bottom" textRotation="0" wrapText="1" shrinkToFit="1" readingOrder="0"/>
    </dxf>
    <dxf>
      <numFmt numFmtId="177" formatCode="0.00%"/>
      <alignment horizontal="center" vertical="bottom" textRotation="0" wrapText="1" shrinkToFit="1" readingOrder="0"/>
    </dxf>
    <dxf>
      <numFmt numFmtId="44" formatCode="_(&quot;$&quot;* #,##0.00_);_(&quot;$&quot;* \(#,##0.00\);_(&quot;$&quot;* &quot;-&quot;??_);_(@_)"/>
      <alignment horizontal="center" vertical="bottom" textRotation="0" wrapText="1" shrinkToFit="1" readingOrder="0"/>
    </dxf>
    <dxf>
      <numFmt numFmtId="44" formatCode="_(&quot;$&quot;* #,##0.00_);_(&quot;$&quot;* \(#,##0.00\);_(&quot;$&quot;* &quot;-&quot;??_);_(@_)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numFmt numFmtId="44" formatCode="_(&quot;$&quot;* #,##0.00_);_(&quot;$&quot;* \(#,##0.00\);_(&quot;$&quot;* &quot;-&quot;??_);_(@_)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77" formatCode="0.00%"/>
      <alignment horizontal="center" vertical="bottom" textRotation="0" wrapText="1" shrinkToFit="1" readingOrder="0"/>
    </dxf>
    <dxf>
      <numFmt numFmtId="44" formatCode="_(&quot;$&quot;* #,##0.00_);_(&quot;$&quot;* \(#,##0.00\);_(&quot;$&quot;* &quot;-&quot;??_);_(@_)"/>
      <alignment horizontal="center" vertical="bottom" textRotation="0" wrapText="1" shrinkToFit="1" readingOrder="0"/>
    </dxf>
    <dxf>
      <numFmt numFmtId="44" formatCode="_(&quot;$&quot;* #,##0.00_);_(&quot;$&quot;* \(#,##0.00\);_(&quot;$&quot;* &quot;-&quot;??_);_(@_)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i val="0"/>
        <strike val="0"/>
        <sz val="12"/>
        <name val="Calibri"/>
      </font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2"/>
        <name val="Calibri"/>
        <color auto="1"/>
        <condense val="0"/>
        <extend val="0"/>
      </font>
      <alignment horizontal="general" vertical="top" textRotation="0" wrapText="1" shrinkToFit="1" readingOrder="0"/>
    </dxf>
    <dxf>
      <font>
        <i val="0"/>
        <strike val="0"/>
        <sz val="12"/>
        <name val="Calibri"/>
      </font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2"/>
        <name val="Calibri"/>
        <color auto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2"/>
        <name val="Calibri"/>
        <color auto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2"/>
        <name val="Calibri"/>
        <color auto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2"/>
        <name val="Calibri"/>
        <color auto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2"/>
        <name val="Calibri"/>
        <color auto="1"/>
        <condense val="0"/>
        <extend val="0"/>
      </font>
      <alignment horizontal="general" vertical="top" textRotation="0" wrapText="1" shrinkToFit="1" readingOrder="0"/>
    </dxf>
    <dxf>
      <font>
        <b/>
        <i val="0"/>
        <u val="none"/>
        <strike val="0"/>
        <sz val="12"/>
        <name val="Calibri"/>
        <color theme="1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G98" totalsRowShown="0" headerRowDxfId="53" dataDxfId="52">
  <autoFilter ref="A1:G98"/>
  <sortState ref="A2:F92">
    <sortCondition sortBy="value" ref="A2:A92"/>
  </sortState>
  <tableColumns count="7">
    <tableColumn id="1" name="Organization" dataDxfId="51"/>
    <tableColumn id="8" name="Organization Number" dataDxfId="50"/>
    <tableColumn id="2" name="Status " dataDxfId="49"/>
    <tableColumn id="3" name="President" dataDxfId="48"/>
    <tableColumn id="4" name="President Email" dataDxfId="47"/>
    <tableColumn id="5" name="Advisor " dataDxfId="46"/>
    <tableColumn id="6" name="Advisor Email " dataDxfId="45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L146" totalsRowShown="0" headerRowDxfId="44" dataDxfId="43">
  <autoFilter ref="A1:L146"/>
  <tableColumns count="12">
    <tableColumn id="1" name="Date " dataDxfId="42"/>
    <tableColumn id="2" name="Organization" dataDxfId="41"/>
    <tableColumn id="9" name="Organization Number" dataDxfId="40"/>
    <tableColumn id="3" name="Event Information" dataDxfId="39"/>
    <tableColumn id="4" name="Amount Requested" dataDxfId="38"/>
    <tableColumn id="5" name="Amount Funded" dataDxfId="37"/>
    <tableColumn id="6" name="Percent Funded " dataDxfId="36">
      <calculatedColumnFormula>Table6[[#This Row],[Amount Funded]]/Table6[[#This Row],[Amount Requested]]</calculatedColumnFormula>
    </tableColumn>
    <tableColumn id="7" name="Budget Category" dataDxfId="35"/>
    <tableColumn id="11" name="Expense Qualification" dataDxfId="34"/>
    <tableColumn id="12" name="Account Number" dataDxfId="33"/>
    <tableColumn id="10" name="Transaction Type" dataDxfId="32"/>
    <tableColumn id="8" name="Balance" dataDxfId="31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:K27" totalsRowShown="0" headerRowDxfId="30" dataDxfId="29">
  <autoFilter ref="A1:K27"/>
  <tableColumns count="11">
    <tableColumn id="1" name="Date " dataDxfId="28"/>
    <tableColumn id="2" name="Organization" dataDxfId="27"/>
    <tableColumn id="9" name="Organization Number" dataDxfId="26"/>
    <tableColumn id="3" name="Event Information" dataDxfId="25"/>
    <tableColumn id="4" name="Amount Requested" dataDxfId="24"/>
    <tableColumn id="5" name="Amount Funded" dataDxfId="23"/>
    <tableColumn id="6" name="Percent Funded " dataDxfId="22">
      <calculatedColumnFormula>Table6[[#This Row],[Amount Funded]]/Table6[[#This Row],[Amount Requested]]</calculatedColumnFormula>
    </tableColumn>
    <tableColumn id="10" name="Expense Qualification" dataDxfId="21"/>
    <tableColumn id="11" name="Account Number" dataDxfId="20"/>
    <tableColumn id="8" name="Transaction Type" dataDxfId="19"/>
    <tableColumn id="7" name="Balance" dataDxfId="18"/>
  </tableColumns>
  <tableStyleInfo name="TableStyleMedium25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K27" totalsRowShown="0" headerRowDxfId="17">
  <autoFilter ref="A1:K27"/>
  <tableColumns count="11">
    <tableColumn id="1" name="Date " dataDxfId="16"/>
    <tableColumn id="2" name="Organization"/>
    <tableColumn id="9" name="Organization Number"/>
    <tableColumn id="3" name="Event Information"/>
    <tableColumn id="4" name="Amount Requested" dataDxfId="15"/>
    <tableColumn id="5" name="Amount Funded" dataDxfId="14"/>
    <tableColumn id="6" name="Percent Funded " dataDxfId="13">
      <calculatedColumnFormula>Table4[[#This Row],[Amount Funded]]/Table4[[#This Row],[Amount Requested]]</calculatedColumnFormula>
    </tableColumn>
    <tableColumn id="11" name="Expense Qualification" dataDxfId="12"/>
    <tableColumn id="10" name="Account Number" dataDxfId="11"/>
    <tableColumn id="8" name="Transaction Type" dataDxfId="10"/>
    <tableColumn id="7" name="Balance" dataDxfId="9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3" name="Table3" displayName="Table3" ref="A1:K31" totalsRowShown="0" headerRowDxfId="8" headerRowBorderDxfId="7">
  <autoFilter ref="A1:K31"/>
  <tableColumns count="11">
    <tableColumn id="1" name="Date "/>
    <tableColumn id="2" name="Organization"/>
    <tableColumn id="9" name="Organization Number"/>
    <tableColumn id="3" name="Event Information"/>
    <tableColumn id="4" name="Amount Requested" dataDxfId="6"/>
    <tableColumn id="5" name="Amount Funded" dataDxfId="5"/>
    <tableColumn id="6" name="Percent Funded " dataDxfId="4">
      <calculatedColumnFormula>Table3[[#This Row],[Amount Funded]]/Table3[[#This Row],[Amount Requested]]</calculatedColumnFormula>
    </tableColumn>
    <tableColumn id="11" name="Expense Qualification" dataDxfId="3"/>
    <tableColumn id="10" name="Account Number" dataDxfId="2"/>
    <tableColumn id="8" name="Transaction Type" dataDxfId="1"/>
    <tableColumn id="7" name="Balanc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saleemm@capital.edu" TargetMode="External" /><Relationship Id="rId2" Type="http://schemas.openxmlformats.org/officeDocument/2006/relationships/hyperlink" Target="mailto:jsmith13@capital.edu" TargetMode="External" /><Relationship Id="rId3" Type="http://schemas.openxmlformats.org/officeDocument/2006/relationships/hyperlink" Target="mailto:nsaleemm@capital.edu" TargetMode="External" /><Relationship Id="rId4" Type="http://schemas.openxmlformats.org/officeDocument/2006/relationships/hyperlink" Target="mailto:mbarsnac@capital.edu" TargetMode="External" /><Relationship Id="rId5" Type="http://schemas.openxmlformats.org/officeDocument/2006/relationships/hyperlink" Target="mailto:pbriggs@capital.edu" TargetMode="External" /><Relationship Id="rId6" Type="http://schemas.openxmlformats.org/officeDocument/2006/relationships/hyperlink" Target="mailto:hmassey@capital.edu" TargetMode="External" /><Relationship Id="rId7" Type="http://schemas.openxmlformats.org/officeDocument/2006/relationships/hyperlink" Target="mailto:adoherty@capital.edu" TargetMode="External" /><Relationship Id="rId8" Type="http://schemas.openxmlformats.org/officeDocument/2006/relationships/hyperlink" Target="mailto:tzilinci@capital.edu" TargetMode="External" /><Relationship Id="rId9" Type="http://schemas.openxmlformats.org/officeDocument/2006/relationships/hyperlink" Target="mailto:kdebrouw@capital.edu" TargetMode="External" /><Relationship Id="rId10" Type="http://schemas.openxmlformats.org/officeDocument/2006/relationships/hyperlink" Target="mailto:lsherwoo@capital.edu" TargetMode="External" /><Relationship Id="rId11" Type="http://schemas.openxmlformats.org/officeDocument/2006/relationships/hyperlink" Target="mailto:cmoenter@capital.edu" TargetMode="External" /><Relationship Id="rId12" Type="http://schemas.openxmlformats.org/officeDocument/2006/relationships/hyperlink" Target="mailto:kcheesma@capital.edu" TargetMode="External" /><Relationship Id="rId13" Type="http://schemas.openxmlformats.org/officeDocument/2006/relationships/hyperlink" Target="mailto:jhutchison@capital.edu" TargetMode="External" /><Relationship Id="rId14" Type="http://schemas.openxmlformats.org/officeDocument/2006/relationships/hyperlink" Target="mailto:smarille@capital.edu" TargetMode="External" /><Relationship Id="rId15" Type="http://schemas.openxmlformats.org/officeDocument/2006/relationships/hyperlink" Target="mailto:sdonavan@capital.edu" TargetMode="External" /><Relationship Id="rId16" Type="http://schemas.openxmlformats.org/officeDocument/2006/relationships/hyperlink" Target="mailto:mdelgado@capital.edu" TargetMode="External" /><Relationship Id="rId17" Type="http://schemas.openxmlformats.org/officeDocument/2006/relationships/hyperlink" Target="mailto:emaedeke@capital.edu" TargetMode="External" /><Relationship Id="rId18" Type="http://schemas.openxmlformats.org/officeDocument/2006/relationships/hyperlink" Target="mailto:rross@capital.edu" TargetMode="External" /><Relationship Id="rId19" Type="http://schemas.openxmlformats.org/officeDocument/2006/relationships/hyperlink" Target="mailto:msmith10@capital.edu" TargetMode="External" /><Relationship Id="rId20" Type="http://schemas.openxmlformats.org/officeDocument/2006/relationships/hyperlink" Target="mailto:aoehlsch@capital.edu" TargetMode="External" /><Relationship Id="rId21" Type="http://schemas.openxmlformats.org/officeDocument/2006/relationships/hyperlink" Target="mailto:agiardin@capital.edu" TargetMode="External" /><Relationship Id="rId22" Type="http://schemas.openxmlformats.org/officeDocument/2006/relationships/hyperlink" Target="mailto:smarille@capital.edu" TargetMode="External" /><Relationship Id="rId23" Type="http://schemas.openxmlformats.org/officeDocument/2006/relationships/hyperlink" Target="mailto:cduncan@capital.edu" TargetMode="External" /><Relationship Id="rId24" Type="http://schemas.openxmlformats.org/officeDocument/2006/relationships/hyperlink" Target="mailto:cmaggio@capital.edu" TargetMode="External" /><Relationship Id="rId25" Type="http://schemas.openxmlformats.org/officeDocument/2006/relationships/hyperlink" Target="mailto:kgriffit@capital.edu" TargetMode="External" /><Relationship Id="rId26" Type="http://schemas.openxmlformats.org/officeDocument/2006/relationships/hyperlink" Target="mailto:bhuff@capital.edu" TargetMode="External" /><Relationship Id="rId27" Type="http://schemas.openxmlformats.org/officeDocument/2006/relationships/hyperlink" Target="mailto:nswails@capital.edu" TargetMode="External" /><Relationship Id="rId28" Type="http://schemas.openxmlformats.org/officeDocument/2006/relationships/hyperlink" Target="mailto:shuff@capital.edu" TargetMode="External" /><Relationship Id="rId29" Type="http://schemas.openxmlformats.org/officeDocument/2006/relationships/hyperlink" Target="mailto:jhemming@capital.edu" TargetMode="External" /><Relationship Id="rId30" Type="http://schemas.openxmlformats.org/officeDocument/2006/relationships/hyperlink" Target="mailto:apeltoma@capital.edu" TargetMode="External" /><Relationship Id="rId31" Type="http://schemas.openxmlformats.org/officeDocument/2006/relationships/hyperlink" Target="mailto:dloeser@capital.edu" TargetMode="External" /><Relationship Id="rId32" Type="http://schemas.openxmlformats.org/officeDocument/2006/relationships/hyperlink" Target="mailto:emichael@capital.edu" TargetMode="External" /><Relationship Id="rId33" Type="http://schemas.openxmlformats.org/officeDocument/2006/relationships/hyperlink" Target="mailto:aoehlsch@capital.edu" TargetMode="External" /><Relationship Id="rId34" Type="http://schemas.openxmlformats.org/officeDocument/2006/relationships/hyperlink" Target="mailto:cduncan@capital.edu" TargetMode="External" /><Relationship Id="rId35" Type="http://schemas.openxmlformats.org/officeDocument/2006/relationships/hyperlink" Target="mailto:dwhite@capital.edu" TargetMode="External" /><Relationship Id="rId36" Type="http://schemas.openxmlformats.org/officeDocument/2006/relationships/hyperlink" Target="mailto:astam@capital.edu" TargetMode="External" /><Relationship Id="rId37" Type="http://schemas.openxmlformats.org/officeDocument/2006/relationships/hyperlink" Target="mailto:adent@capital.edu" TargetMode="External" /><Relationship Id="rId38" Type="http://schemas.openxmlformats.org/officeDocument/2006/relationships/hyperlink" Target="mailto:kheym@capital.edu" TargetMode="External" /><Relationship Id="rId39" Type="http://schemas.openxmlformats.org/officeDocument/2006/relationships/hyperlink" Target="mailto:sworthma@capital.edu" TargetMode="External" /><Relationship Id="rId40" Type="http://schemas.openxmlformats.org/officeDocument/2006/relationships/hyperlink" Target="mailto:dschwant@capital.edu" TargetMode="External" /><Relationship Id="rId41" Type="http://schemas.openxmlformats.org/officeDocument/2006/relationships/hyperlink" Target="mailto:empsa@capital.edu" TargetMode="External" /><Relationship Id="rId42" Type="http://schemas.openxmlformats.org/officeDocument/2006/relationships/hyperlink" Target="mailto:msnyder4@capital.edu" TargetMode="External" /><Relationship Id="rId43" Type="http://schemas.openxmlformats.org/officeDocument/2006/relationships/hyperlink" Target="mailto:nswails@capital.edu" TargetMode="External" /><Relationship Id="rId44" Type="http://schemas.openxmlformats.org/officeDocument/2006/relationships/hyperlink" Target="mailto:aoehlsch@capital.edu" TargetMode="External" /><Relationship Id="rId45" Type="http://schemas.openxmlformats.org/officeDocument/2006/relationships/hyperlink" Target="mailto:jerickso@capital.edu" TargetMode="External" /><Relationship Id="rId46" Type="http://schemas.openxmlformats.org/officeDocument/2006/relationships/hyperlink" Target="mailto:khutchin@capital.edu" TargetMode="External" /><Relationship Id="rId47" Type="http://schemas.openxmlformats.org/officeDocument/2006/relationships/hyperlink" Target="mailto:lforeman@capital.edu" TargetMode="External" /><Relationship Id="rId48" Type="http://schemas.openxmlformats.org/officeDocument/2006/relationships/hyperlink" Target="mailto:jpoole@capital.edu" TargetMode="External" /><Relationship Id="rId49" Type="http://schemas.openxmlformats.org/officeDocument/2006/relationships/hyperlink" Target="mailto:bbroh@capital.edu" TargetMode="External" /><Relationship Id="rId50" Type="http://schemas.openxmlformats.org/officeDocument/2006/relationships/hyperlink" Target="mailto:abilling@capital.edu" TargetMode="External" /><Relationship Id="rId51" Type="http://schemas.openxmlformats.org/officeDocument/2006/relationships/hyperlink" Target="mailto:jwillia5@capital.edu" TargetMode="External" /><Relationship Id="rId52" Type="http://schemas.openxmlformats.org/officeDocument/2006/relationships/hyperlink" Target="mailto:smalone2@capital.edu" TargetMode="External" /><Relationship Id="rId53" Type="http://schemas.openxmlformats.org/officeDocument/2006/relationships/hyperlink" Target="mailto:sroychou@capital.edu" TargetMode="External" /><Relationship Id="rId54" Type="http://schemas.openxmlformats.org/officeDocument/2006/relationships/hyperlink" Target="mailto:plocy@capital.edu" TargetMode="External" /><Relationship Id="rId55" Type="http://schemas.openxmlformats.org/officeDocument/2006/relationships/hyperlink" Target="mailto:kwarner@capital.edu" TargetMode="External" /><Relationship Id="rId56" Type="http://schemas.openxmlformats.org/officeDocument/2006/relationships/hyperlink" Target="mailto:kfrisso2@capital.edu" TargetMode="External" /><Relationship Id="rId57" Type="http://schemas.openxmlformats.org/officeDocument/2006/relationships/hyperlink" Target="mailto:aschimme@capital.edu" TargetMode="External" /><Relationship Id="rId58" Type="http://schemas.openxmlformats.org/officeDocument/2006/relationships/hyperlink" Target="mailto:mhardgro@capital.edu" TargetMode="External" /><Relationship Id="rId59" Type="http://schemas.openxmlformats.org/officeDocument/2006/relationships/hyperlink" Target="mailto:madams@capital.edu" TargetMode="External" /><Relationship Id="rId60" Type="http://schemas.openxmlformats.org/officeDocument/2006/relationships/hyperlink" Target="mailto:hrichard@capital.edu" TargetMode="External" /><Relationship Id="rId61" Type="http://schemas.openxmlformats.org/officeDocument/2006/relationships/hyperlink" Target="mailto:sbennett@capital.edu" TargetMode="External" /><Relationship Id="rId62" Type="http://schemas.openxmlformats.org/officeDocument/2006/relationships/hyperlink" Target="mailto:spartika@capital.edu" TargetMode="External" /><Relationship Id="rId63" Type="http://schemas.openxmlformats.org/officeDocument/2006/relationships/hyperlink" Target="mailto:cduncan@capital.edu" TargetMode="External" /><Relationship Id="rId64" Type="http://schemas.openxmlformats.org/officeDocument/2006/relationships/hyperlink" Target="mailto:swilson@capital.edu" TargetMode="External" /><Relationship Id="rId65" Type="http://schemas.openxmlformats.org/officeDocument/2006/relationships/hyperlink" Target="mailto:atysl@capital.edu" TargetMode="External" /><Relationship Id="rId66" Type="http://schemas.openxmlformats.org/officeDocument/2006/relationships/hyperlink" Target="mailto:llocy@capital.edu" TargetMode="External" /><Relationship Id="rId67" Type="http://schemas.openxmlformats.org/officeDocument/2006/relationships/hyperlink" Target="mailto:klowery@capital.edu" TargetMode="External" /><Relationship Id="rId68" Type="http://schemas.openxmlformats.org/officeDocument/2006/relationships/hyperlink" Target="mailto:tgreen3@capital.edu" TargetMode="External" /><Relationship Id="rId69" Type="http://schemas.openxmlformats.org/officeDocument/2006/relationships/hyperlink" Target="mailto:mmueller@capital.edu" TargetMode="External" /><Relationship Id="rId70" Type="http://schemas.openxmlformats.org/officeDocument/2006/relationships/hyperlink" Target="mailto:bbowers@capital.edu" TargetMode="External" /><Relationship Id="rId71" Type="http://schemas.openxmlformats.org/officeDocument/2006/relationships/hyperlink" Target="mailto:jrich@capital.edu" TargetMode="External" /><Relationship Id="rId72" Type="http://schemas.openxmlformats.org/officeDocument/2006/relationships/hyperlink" Target="mailto:kbillups@capital.edu" TargetMode="External" /><Relationship Id="rId73" Type="http://schemas.openxmlformats.org/officeDocument/2006/relationships/hyperlink" Target="mailto:lroseber@capital.edu" TargetMode="External" /><Relationship Id="rId74" Type="http://schemas.openxmlformats.org/officeDocument/2006/relationships/hyperlink" Target="mailto:astumbo@capital.edu" TargetMode="External" /><Relationship Id="rId75" Type="http://schemas.openxmlformats.org/officeDocument/2006/relationships/hyperlink" Target="mailto:jwightma@capital.edu" TargetMode="External" /><Relationship Id="rId76" Type="http://schemas.openxmlformats.org/officeDocument/2006/relationships/hyperlink" Target="mailto:mkilanow@capital.edu" TargetMode="External" /><Relationship Id="rId77" Type="http://schemas.openxmlformats.org/officeDocument/2006/relationships/hyperlink" Target="mailto:jthomas6@capital.edu" TargetMode="External" /><Relationship Id="rId78" Type="http://schemas.openxmlformats.org/officeDocument/2006/relationships/hyperlink" Target="mailto:tyoder@capital.edu" TargetMode="External" /><Relationship Id="rId79" Type="http://schemas.openxmlformats.org/officeDocument/2006/relationships/hyperlink" Target="mailto:pscheure@capital.edu" TargetMode="External" /><Relationship Id="rId80" Type="http://schemas.openxmlformats.org/officeDocument/2006/relationships/hyperlink" Target="mailto:aless@capital.edu" TargetMode="External" /><Relationship Id="rId81" Type="http://schemas.openxmlformats.org/officeDocument/2006/relationships/hyperlink" Target="mailto:astidham@capital.edu" TargetMode="External" /><Relationship Id="rId82" Type="http://schemas.openxmlformats.org/officeDocument/2006/relationships/hyperlink" Target="mailto:anickell@capital.edu" TargetMode="External" /><Relationship Id="rId83" Type="http://schemas.openxmlformats.org/officeDocument/2006/relationships/hyperlink" Target="mailto:skoch@capital.edu" TargetMode="External" /><Relationship Id="rId84" Type="http://schemas.openxmlformats.org/officeDocument/2006/relationships/hyperlink" Target="mailto:escott3@capital.edu" TargetMode="External" /><Relationship Id="rId85" Type="http://schemas.openxmlformats.org/officeDocument/2006/relationships/hyperlink" Target="mailto:mbarsnac@capital.edu" TargetMode="External" /><Relationship Id="rId86" Type="http://schemas.openxmlformats.org/officeDocument/2006/relationships/hyperlink" Target="mailto:bbowers@capital.edu" TargetMode="External" /><Relationship Id="rId87" Type="http://schemas.openxmlformats.org/officeDocument/2006/relationships/hyperlink" Target="mailto:dskinner@capital.edu" TargetMode="External" /><Relationship Id="rId88" Type="http://schemas.openxmlformats.org/officeDocument/2006/relationships/hyperlink" Target="mailto:jmiciche@capital.edu" TargetMode="External" /><Relationship Id="rId89" Type="http://schemas.openxmlformats.org/officeDocument/2006/relationships/hyperlink" Target="mailto:wblakely@capital.edu" TargetMode="External" /><Relationship Id="rId90" Type="http://schemas.openxmlformats.org/officeDocument/2006/relationships/hyperlink" Target="mailto:dwalter@capital.edu" TargetMode="External" /><Relationship Id="rId91" Type="http://schemas.openxmlformats.org/officeDocument/2006/relationships/hyperlink" Target="mailto:athorbah@capital.edu" TargetMode="External" /><Relationship Id="rId92" Type="http://schemas.openxmlformats.org/officeDocument/2006/relationships/hyperlink" Target="mailto:rbakley@capital.edu" TargetMode="External" /><Relationship Id="rId93" Type="http://schemas.openxmlformats.org/officeDocument/2006/relationships/hyperlink" Target="mailto:mmichael@capital.edu" TargetMode="External" /><Relationship Id="rId94" Type="http://schemas.openxmlformats.org/officeDocument/2006/relationships/hyperlink" Target="mailto:mshafer@capital.edu" TargetMode="External" /><Relationship Id="rId95" Type="http://schemas.openxmlformats.org/officeDocument/2006/relationships/hyperlink" Target="mailto:avarner2@capital.edu" TargetMode="External" /><Relationship Id="rId96" Type="http://schemas.openxmlformats.org/officeDocument/2006/relationships/hyperlink" Target="mailto:mwhite6@capital.edu" TargetMode="External" /><Relationship Id="rId97" Type="http://schemas.openxmlformats.org/officeDocument/2006/relationships/hyperlink" Target="mailto:mjackson743@capital.edu" TargetMode="External" /><Relationship Id="rId98" Type="http://schemas.openxmlformats.org/officeDocument/2006/relationships/hyperlink" Target="mailto:aking@capital.edu" TargetMode="External" /><Relationship Id="rId99" Type="http://schemas.openxmlformats.org/officeDocument/2006/relationships/hyperlink" Target="mailto:kmessing@capital.edu" TargetMode="External" /><Relationship Id="rId100" Type="http://schemas.openxmlformats.org/officeDocument/2006/relationships/hyperlink" Target="mailto:mhazzard@capital.edu" TargetMode="External" /><Relationship Id="rId101" Type="http://schemas.openxmlformats.org/officeDocument/2006/relationships/hyperlink" Target="mailto:aoehlsch@capital.edu" TargetMode="External" /><Relationship Id="rId102" Type="http://schemas.openxmlformats.org/officeDocument/2006/relationships/hyperlink" Target="mailto:ocompton@capital.edu" TargetMode="External" /><Relationship Id="rId103" Type="http://schemas.openxmlformats.org/officeDocument/2006/relationships/hyperlink" Target="mailto:mstey@capital.edu" TargetMode="External" /><Relationship Id="rId104" Type="http://schemas.openxmlformats.org/officeDocument/2006/relationships/hyperlink" Target="mailto:sbogen@capital.edu" TargetMode="External" /><Relationship Id="rId105" Type="http://schemas.openxmlformats.org/officeDocument/2006/relationships/hyperlink" Target="mailto:jstadler@capital.edu" TargetMode="External" /><Relationship Id="rId106" Type="http://schemas.openxmlformats.org/officeDocument/2006/relationships/hyperlink" Target="mailto:jhelmer@capital.edu" TargetMode="External" /><Relationship Id="rId107" Type="http://schemas.openxmlformats.org/officeDocument/2006/relationships/hyperlink" Target="mailto:bepps@capital.edu" TargetMode="External" /><Relationship Id="rId108" Type="http://schemas.openxmlformats.org/officeDocument/2006/relationships/hyperlink" Target="mailto:jdoran@capital.edu" TargetMode="External" /><Relationship Id="rId109" Type="http://schemas.openxmlformats.org/officeDocument/2006/relationships/hyperlink" Target="mailto:ecain@capital.edu" TargetMode="External" /><Relationship Id="rId110" Type="http://schemas.openxmlformats.org/officeDocument/2006/relationships/hyperlink" Target="mailto:gdenning@capital.edu" TargetMode="External" /><Relationship Id="rId111" Type="http://schemas.openxmlformats.org/officeDocument/2006/relationships/hyperlink" Target="mailto:dthomako@capital.edu" TargetMode="External" /><Relationship Id="rId112" Type="http://schemas.openxmlformats.org/officeDocument/2006/relationships/hyperlink" Target="mailto:madams@capital.edu" TargetMode="External" /><Relationship Id="rId113" Type="http://schemas.openxmlformats.org/officeDocument/2006/relationships/hyperlink" Target="mailto:lhutton@capital.edu" TargetMode="External" /><Relationship Id="rId114" Type="http://schemas.openxmlformats.org/officeDocument/2006/relationships/hyperlink" Target="mailto:ldarrah@capital.edu" TargetMode="External" /><Relationship Id="rId115" Type="http://schemas.openxmlformats.org/officeDocument/2006/relationships/hyperlink" Target="mailto:tsweigar@capital.edu" TargetMode="External" /><Relationship Id="rId116" Type="http://schemas.openxmlformats.org/officeDocument/2006/relationships/hyperlink" Target="mailto:lhassele@capital.edu" TargetMode="External" /><Relationship Id="rId117" Type="http://schemas.openxmlformats.org/officeDocument/2006/relationships/hyperlink" Target="mailto:nchriste@capital.edu" TargetMode="External" /><Relationship Id="rId118" Type="http://schemas.openxmlformats.org/officeDocument/2006/relationships/hyperlink" Target="mailto:cmunoz@capital.edu" TargetMode="External" /><Relationship Id="rId119" Type="http://schemas.openxmlformats.org/officeDocument/2006/relationships/hyperlink" Target="mailto:ldensel@capital.edu" TargetMode="External" /><Relationship Id="rId120" Type="http://schemas.openxmlformats.org/officeDocument/2006/relationships/hyperlink" Target="mailto:llocy@capital.edu" TargetMode="External" /><Relationship Id="rId121" Type="http://schemas.openxmlformats.org/officeDocument/2006/relationships/hyperlink" Target="mailto:klowery@capital.edu" TargetMode="External" /><Relationship Id="rId122" Type="http://schemas.openxmlformats.org/officeDocument/2006/relationships/hyperlink" Target="mailto:akarkows@capital.edu" TargetMode="External" /><Relationship Id="rId123" Type="http://schemas.openxmlformats.org/officeDocument/2006/relationships/hyperlink" Target="mailto:sjones@capital.edu" TargetMode="External" /><Relationship Id="rId124" Type="http://schemas.openxmlformats.org/officeDocument/2006/relationships/hyperlink" Target="mailto:bsmith4@capital.edu" TargetMode="External" /><Relationship Id="rId125" Type="http://schemas.openxmlformats.org/officeDocument/2006/relationships/hyperlink" Target="mailto:agaddis@gaddis4kids.org" TargetMode="External" /><Relationship Id="rId126" Type="http://schemas.openxmlformats.org/officeDocument/2006/relationships/hyperlink" Target="mailto:anguyen@capital.edu" TargetMode="External" /><Relationship Id="rId127" Type="http://schemas.openxmlformats.org/officeDocument/2006/relationships/hyperlink" Target="mailto:jadams@capital.edu" TargetMode="External" /><Relationship Id="rId128" Type="http://schemas.openxmlformats.org/officeDocument/2006/relationships/hyperlink" Target="mailto:cloughri@capital.edu" TargetMode="External" /><Relationship Id="rId129" Type="http://schemas.openxmlformats.org/officeDocument/2006/relationships/hyperlink" Target="mailto:nlockwoo@capital.edu" TargetMode="External" /><Relationship Id="rId130" Type="http://schemas.openxmlformats.org/officeDocument/2006/relationships/hyperlink" Target="mailto:smarille@capital.edu" TargetMode="External" /><Relationship Id="rId131" Type="http://schemas.openxmlformats.org/officeDocument/2006/relationships/hyperlink" Target="mailto:jritter@capital.edu" TargetMode="External" /><Relationship Id="rId132" Type="http://schemas.openxmlformats.org/officeDocument/2006/relationships/hyperlink" Target="mailto:csalo@capital.edu" TargetMode="External" /><Relationship Id="rId133" Type="http://schemas.openxmlformats.org/officeDocument/2006/relationships/hyperlink" Target="mailto:bsmith4@capital.edu" TargetMode="External" /><Relationship Id="rId134" Type="http://schemas.openxmlformats.org/officeDocument/2006/relationships/hyperlink" Target="mailto:sschneider@capital.edu" TargetMode="External" /><Relationship Id="rId135" Type="http://schemas.openxmlformats.org/officeDocument/2006/relationships/hyperlink" Target="mailto:cduncan@capital.edu" TargetMode="External" /><Relationship Id="rId136" Type="http://schemas.openxmlformats.org/officeDocument/2006/relationships/hyperlink" Target="mailto:radiansi@capital.edu" TargetMode="External" /><Relationship Id="rId137" Type="http://schemas.openxmlformats.org/officeDocument/2006/relationships/hyperlink" Target="mailto:tmuse2@capital.edu" TargetMode="External" /><Relationship Id="rId138" Type="http://schemas.openxmlformats.org/officeDocument/2006/relationships/hyperlink" Target="mailto:vmtarver@yahoo.com" TargetMode="External" /><Relationship Id="rId139" Type="http://schemas.openxmlformats.org/officeDocument/2006/relationships/hyperlink" Target="mailto:kwarner@capital.edu" TargetMode="External" /><Relationship Id="rId140" Type="http://schemas.openxmlformats.org/officeDocument/2006/relationships/hyperlink" Target="mailto:jgross2@capital.edu" TargetMode="External" /><Relationship Id="rId141" Type="http://schemas.openxmlformats.org/officeDocument/2006/relationships/hyperlink" Target="mailto:ccarr2@capital.edu" TargetMode="External" /><Relationship Id="rId142" Type="http://schemas.openxmlformats.org/officeDocument/2006/relationships/hyperlink" Target="mailto:kshellogg@capital.edu" TargetMode="External" /><Relationship Id="rId143" Type="http://schemas.openxmlformats.org/officeDocument/2006/relationships/hyperlink" Target="mailto:wholler@capital.edu" TargetMode="External" /><Relationship Id="rId144" Type="http://schemas.openxmlformats.org/officeDocument/2006/relationships/hyperlink" Target="mailto:aronan@capital.edu" TargetMode="External" /><Relationship Id="rId145" Type="http://schemas.openxmlformats.org/officeDocument/2006/relationships/hyperlink" Target="mailto:byoder@capital.edu" TargetMode="External" /><Relationship Id="rId146" Type="http://schemas.openxmlformats.org/officeDocument/2006/relationships/hyperlink" Target="mailto:kkeel@capital.edu" TargetMode="External" /><Relationship Id="rId147" Type="http://schemas.openxmlformats.org/officeDocument/2006/relationships/hyperlink" Target="mailto:kcheesma@capital.edu" TargetMode="External" /><Relationship Id="rId148" Type="http://schemas.openxmlformats.org/officeDocument/2006/relationships/hyperlink" Target="mailto:dfroehli@capital.edu" TargetMode="External" /><Relationship Id="rId149" Type="http://schemas.openxmlformats.org/officeDocument/2006/relationships/hyperlink" Target="mailto:cmcalis@capital.edu" TargetMode="External" /><Relationship Id="rId150" Type="http://schemas.openxmlformats.org/officeDocument/2006/relationships/hyperlink" Target="mailto:cweaver@capital.edu" TargetMode="External" /><Relationship Id="rId151" Type="http://schemas.openxmlformats.org/officeDocument/2006/relationships/hyperlink" Target="mailto:smellum@capital.edu" TargetMode="External" /><Relationship Id="rId152" Type="http://schemas.openxmlformats.org/officeDocument/2006/relationships/hyperlink" Target="mailto:tjones3@capital.edu" TargetMode="External" /><Relationship Id="rId153" Type="http://schemas.openxmlformats.org/officeDocument/2006/relationships/hyperlink" Target="mailto:bgoodwin@capital.edu" TargetMode="External" /><Relationship Id="rId154" Type="http://schemas.openxmlformats.org/officeDocument/2006/relationships/hyperlink" Target="mailto:cgoers@capital.edu" TargetMode="External" /><Relationship Id="rId155" Type="http://schemas.openxmlformats.org/officeDocument/2006/relationships/hyperlink" Target="mailto:aoehlsch@capital.edu" TargetMode="External" /><Relationship Id="rId156" Type="http://schemas.openxmlformats.org/officeDocument/2006/relationships/hyperlink" Target="mailto:aless@capital.edu" TargetMode="External" /><Relationship Id="rId157" Type="http://schemas.openxmlformats.org/officeDocument/2006/relationships/hyperlink" Target="mailto:astidham@capital.edu" TargetMode="External" /><Relationship Id="rId158" Type="http://schemas.openxmlformats.org/officeDocument/2006/relationships/hyperlink" Target="mailto:cweisgar@capital.edu" TargetMode="External" /><Relationship Id="rId159" Type="http://schemas.openxmlformats.org/officeDocument/2006/relationships/hyperlink" Target="mailto:bpulcini@capital.edu" TargetMode="External" /><Relationship Id="rId160" Type="http://schemas.openxmlformats.org/officeDocument/2006/relationships/hyperlink" Target="mailto:jjasper@capital.edu" TargetMode="External" /><Relationship Id="rId161" Type="http://schemas.openxmlformats.org/officeDocument/2006/relationships/hyperlink" Target="mailto:dheaton@capital.edu" TargetMode="External" /><Relationship Id="rId162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wilson@capital.edu" TargetMode="External" /><Relationship Id="rId2" Type="http://schemas.openxmlformats.org/officeDocument/2006/relationships/hyperlink" Target="mailto:pdonahue@capital.edu" TargetMode="External" /><Relationship Id="rId3" Type="http://schemas.openxmlformats.org/officeDocument/2006/relationships/hyperlink" Target="mailto:tdilley@capital.edu" TargetMode="External" /><Relationship Id="rId4" Type="http://schemas.openxmlformats.org/officeDocument/2006/relationships/hyperlink" Target="mailto:mstith@capital.edu" TargetMode="External" /><Relationship Id="rId5" Type="http://schemas.openxmlformats.org/officeDocument/2006/relationships/hyperlink" Target="mailto:spartika11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 topLeftCell="A1">
      <selection activeCell="G48" sqref="G48"/>
    </sheetView>
  </sheetViews>
  <sheetFormatPr defaultColWidth="9.140625" defaultRowHeight="15"/>
  <cols>
    <col min="1" max="1" width="40.140625" style="0" customWidth="1"/>
    <col min="2" max="2" width="27.8515625" style="0" bestFit="1" customWidth="1"/>
    <col min="3" max="3" width="18.7109375" style="0" customWidth="1"/>
    <col min="4" max="4" width="27.140625" style="0" customWidth="1"/>
    <col min="5" max="5" width="26.421875" style="0" customWidth="1"/>
    <col min="6" max="6" width="24.7109375" style="0" customWidth="1"/>
    <col min="7" max="7" width="36.421875" style="0" customWidth="1"/>
  </cols>
  <sheetData>
    <row r="1" spans="1:7" ht="15.75">
      <c r="A1" s="3" t="s">
        <v>1</v>
      </c>
      <c r="B1" s="3" t="s">
        <v>414</v>
      </c>
      <c r="C1" s="3" t="s">
        <v>315</v>
      </c>
      <c r="D1" s="3" t="s">
        <v>316</v>
      </c>
      <c r="E1" s="3" t="s">
        <v>317</v>
      </c>
      <c r="F1" s="3" t="s">
        <v>318</v>
      </c>
      <c r="G1" s="3" t="s">
        <v>319</v>
      </c>
    </row>
    <row r="2" spans="1:7" ht="15.75">
      <c r="A2" s="66" t="s">
        <v>7</v>
      </c>
      <c r="B2" s="67" t="s">
        <v>415</v>
      </c>
      <c r="C2" s="67" t="s">
        <v>8</v>
      </c>
      <c r="D2" s="67" t="s">
        <v>9</v>
      </c>
      <c r="E2" s="68" t="s">
        <v>10</v>
      </c>
      <c r="F2" s="67" t="s">
        <v>11</v>
      </c>
      <c r="G2" s="68" t="s">
        <v>12</v>
      </c>
    </row>
    <row r="3" spans="1:7" ht="31.5">
      <c r="A3" s="69" t="s">
        <v>13</v>
      </c>
      <c r="B3" s="70" t="s">
        <v>492</v>
      </c>
      <c r="C3" s="69" t="s">
        <v>18</v>
      </c>
      <c r="D3" s="69" t="s">
        <v>333</v>
      </c>
      <c r="E3" s="71" t="s">
        <v>334</v>
      </c>
      <c r="F3" s="69" t="s">
        <v>335</v>
      </c>
      <c r="G3" s="71" t="s">
        <v>336</v>
      </c>
    </row>
    <row r="4" spans="1:7" ht="15.75">
      <c r="A4" s="72" t="s">
        <v>14</v>
      </c>
      <c r="B4" s="72" t="s">
        <v>492</v>
      </c>
      <c r="C4" s="72" t="s">
        <v>18</v>
      </c>
      <c r="D4" s="72" t="s">
        <v>337</v>
      </c>
      <c r="E4" s="71"/>
      <c r="F4" s="72" t="s">
        <v>338</v>
      </c>
      <c r="G4" s="71" t="s">
        <v>339</v>
      </c>
    </row>
    <row r="5" spans="1:7" ht="15.75">
      <c r="A5" s="73" t="s">
        <v>15</v>
      </c>
      <c r="B5" s="70" t="s">
        <v>416</v>
      </c>
      <c r="C5" s="73" t="s">
        <v>18</v>
      </c>
      <c r="D5" s="73" t="s">
        <v>340</v>
      </c>
      <c r="E5" s="74" t="s">
        <v>341</v>
      </c>
      <c r="F5" s="73" t="s">
        <v>342</v>
      </c>
      <c r="G5" s="75" t="s">
        <v>103</v>
      </c>
    </row>
    <row r="6" spans="1:7" ht="15.75">
      <c r="A6" s="69" t="s">
        <v>16</v>
      </c>
      <c r="B6" s="70" t="s">
        <v>417</v>
      </c>
      <c r="C6" s="69" t="s">
        <v>343</v>
      </c>
      <c r="D6" s="69"/>
      <c r="E6" s="69"/>
      <c r="F6" s="69"/>
      <c r="G6" s="69"/>
    </row>
    <row r="7" spans="1:7" ht="15.75">
      <c r="A7" s="69" t="s">
        <v>344</v>
      </c>
      <c r="B7" s="69"/>
      <c r="C7" s="69" t="s">
        <v>18</v>
      </c>
      <c r="D7" s="69" t="s">
        <v>306</v>
      </c>
      <c r="E7" s="79" t="s">
        <v>307</v>
      </c>
      <c r="F7" s="69" t="s">
        <v>308</v>
      </c>
      <c r="G7" s="79" t="s">
        <v>309</v>
      </c>
    </row>
    <row r="8" spans="1:7" ht="15.75">
      <c r="A8" s="69" t="s">
        <v>17</v>
      </c>
      <c r="B8" s="70" t="s">
        <v>418</v>
      </c>
      <c r="C8" s="69" t="s">
        <v>18</v>
      </c>
      <c r="D8" s="69" t="s">
        <v>19</v>
      </c>
      <c r="E8" s="71" t="s">
        <v>20</v>
      </c>
      <c r="F8" s="69" t="s">
        <v>21</v>
      </c>
      <c r="G8" s="71" t="s">
        <v>22</v>
      </c>
    </row>
    <row r="9" spans="1:7" ht="31.5">
      <c r="A9" s="69" t="s">
        <v>23</v>
      </c>
      <c r="B9" s="70" t="s">
        <v>419</v>
      </c>
      <c r="C9" s="69" t="s">
        <v>18</v>
      </c>
      <c r="D9" s="69" t="s">
        <v>24</v>
      </c>
      <c r="E9" s="71" t="s">
        <v>25</v>
      </c>
      <c r="F9" s="69" t="s">
        <v>26</v>
      </c>
      <c r="G9" s="68" t="s">
        <v>27</v>
      </c>
    </row>
    <row r="10" spans="1:7" ht="15.75">
      <c r="A10" s="72" t="s">
        <v>28</v>
      </c>
      <c r="B10" s="72"/>
      <c r="C10" s="72" t="s">
        <v>18</v>
      </c>
      <c r="D10" s="72" t="s">
        <v>29</v>
      </c>
      <c r="E10" s="71" t="s">
        <v>30</v>
      </c>
      <c r="F10" s="72" t="s">
        <v>31</v>
      </c>
      <c r="G10" s="71" t="s">
        <v>32</v>
      </c>
    </row>
    <row r="11" spans="1:7" ht="15.75">
      <c r="A11" s="70" t="s">
        <v>310</v>
      </c>
      <c r="B11" s="70" t="s">
        <v>420</v>
      </c>
      <c r="C11" s="67" t="s">
        <v>18</v>
      </c>
      <c r="D11" s="67" t="s">
        <v>311</v>
      </c>
      <c r="E11" s="68" t="s">
        <v>312</v>
      </c>
      <c r="F11" s="67" t="s">
        <v>313</v>
      </c>
      <c r="G11" s="68" t="s">
        <v>314</v>
      </c>
    </row>
    <row r="12" spans="1:7" ht="15.75">
      <c r="A12" s="66" t="s">
        <v>33</v>
      </c>
      <c r="B12" s="70" t="s">
        <v>421</v>
      </c>
      <c r="C12" s="67" t="s">
        <v>8</v>
      </c>
      <c r="D12" s="67" t="s">
        <v>34</v>
      </c>
      <c r="E12" s="68" t="s">
        <v>35</v>
      </c>
      <c r="F12" s="67" t="s">
        <v>36</v>
      </c>
      <c r="G12" s="68" t="s">
        <v>37</v>
      </c>
    </row>
    <row r="13" spans="1:7" ht="15.75">
      <c r="A13" s="66" t="s">
        <v>345</v>
      </c>
      <c r="B13" s="66"/>
      <c r="C13" s="67" t="s">
        <v>8</v>
      </c>
      <c r="D13" s="67" t="s">
        <v>133</v>
      </c>
      <c r="E13" s="68" t="s">
        <v>134</v>
      </c>
      <c r="F13" s="67" t="s">
        <v>346</v>
      </c>
      <c r="G13" s="68" t="s">
        <v>136</v>
      </c>
    </row>
    <row r="14" spans="1:7" ht="31.5">
      <c r="A14" s="69" t="s">
        <v>38</v>
      </c>
      <c r="B14" s="70" t="s">
        <v>422</v>
      </c>
      <c r="C14" s="69" t="s">
        <v>18</v>
      </c>
      <c r="D14" s="69" t="s">
        <v>39</v>
      </c>
      <c r="E14" s="71" t="s">
        <v>40</v>
      </c>
      <c r="F14" s="69" t="s">
        <v>41</v>
      </c>
      <c r="G14" s="71" t="s">
        <v>42</v>
      </c>
    </row>
    <row r="15" spans="1:7" ht="15.75">
      <c r="A15" s="69" t="s">
        <v>43</v>
      </c>
      <c r="B15" s="70" t="s">
        <v>423</v>
      </c>
      <c r="C15" s="69" t="s">
        <v>18</v>
      </c>
      <c r="D15" s="69" t="s">
        <v>44</v>
      </c>
      <c r="E15" s="71" t="s">
        <v>45</v>
      </c>
      <c r="F15" s="69" t="s">
        <v>46</v>
      </c>
      <c r="G15" s="71" t="s">
        <v>47</v>
      </c>
    </row>
    <row r="16" spans="1:7" ht="15.75">
      <c r="A16" s="69" t="s">
        <v>48</v>
      </c>
      <c r="B16" s="70" t="s">
        <v>424</v>
      </c>
      <c r="C16" s="69" t="s">
        <v>18</v>
      </c>
      <c r="D16" s="69" t="s">
        <v>49</v>
      </c>
      <c r="E16" s="71" t="s">
        <v>50</v>
      </c>
      <c r="F16" s="69" t="s">
        <v>51</v>
      </c>
      <c r="G16" s="71" t="s">
        <v>52</v>
      </c>
    </row>
    <row r="17" spans="1:7" ht="15.75">
      <c r="A17" s="66" t="s">
        <v>347</v>
      </c>
      <c r="B17" s="66"/>
      <c r="C17" s="67" t="s">
        <v>8</v>
      </c>
      <c r="D17" s="67" t="s">
        <v>348</v>
      </c>
      <c r="E17" s="68" t="s">
        <v>349</v>
      </c>
      <c r="F17" s="67" t="s">
        <v>46</v>
      </c>
      <c r="G17" s="68" t="s">
        <v>47</v>
      </c>
    </row>
    <row r="18" spans="1:7" ht="15.75">
      <c r="A18" s="69" t="s">
        <v>53</v>
      </c>
      <c r="B18" s="70" t="s">
        <v>425</v>
      </c>
      <c r="C18" s="69" t="s">
        <v>18</v>
      </c>
      <c r="D18" s="69" t="s">
        <v>54</v>
      </c>
      <c r="E18" s="71" t="s">
        <v>55</v>
      </c>
      <c r="F18" s="69" t="s">
        <v>56</v>
      </c>
      <c r="G18" s="71" t="s">
        <v>57</v>
      </c>
    </row>
    <row r="19" spans="1:7" ht="15.75">
      <c r="A19" s="72" t="s">
        <v>58</v>
      </c>
      <c r="B19" s="72"/>
      <c r="C19" s="72"/>
      <c r="D19" s="72"/>
      <c r="E19" s="72"/>
      <c r="F19" s="72"/>
      <c r="G19" s="72"/>
    </row>
    <row r="20" spans="1:7" ht="15.75">
      <c r="A20" s="69" t="s">
        <v>63</v>
      </c>
      <c r="B20" s="70" t="s">
        <v>426</v>
      </c>
      <c r="C20" s="69" t="s">
        <v>18</v>
      </c>
      <c r="D20" s="69" t="s">
        <v>64</v>
      </c>
      <c r="E20" s="71" t="s">
        <v>65</v>
      </c>
      <c r="F20" s="69" t="s">
        <v>66</v>
      </c>
      <c r="G20" s="71" t="s">
        <v>67</v>
      </c>
    </row>
    <row r="21" spans="1:7" ht="31.5">
      <c r="A21" s="69" t="s">
        <v>68</v>
      </c>
      <c r="B21" s="70" t="s">
        <v>427</v>
      </c>
      <c r="C21" s="69" t="s">
        <v>18</v>
      </c>
      <c r="D21" s="69" t="s">
        <v>69</v>
      </c>
      <c r="E21" s="71" t="s">
        <v>70</v>
      </c>
      <c r="F21" s="69" t="s">
        <v>71</v>
      </c>
      <c r="G21" s="71" t="s">
        <v>72</v>
      </c>
    </row>
    <row r="22" spans="1:7" ht="31.5">
      <c r="A22" s="69" t="s">
        <v>73</v>
      </c>
      <c r="B22" s="70" t="s">
        <v>428</v>
      </c>
      <c r="C22" s="69" t="s">
        <v>18</v>
      </c>
      <c r="D22" s="69" t="s">
        <v>74</v>
      </c>
      <c r="E22" s="71" t="s">
        <v>75</v>
      </c>
      <c r="F22" s="69" t="s">
        <v>76</v>
      </c>
      <c r="G22" s="71" t="s">
        <v>77</v>
      </c>
    </row>
    <row r="23" spans="1:7" ht="15.75">
      <c r="A23" s="69" t="s">
        <v>78</v>
      </c>
      <c r="B23" s="70" t="s">
        <v>429</v>
      </c>
      <c r="C23" s="69" t="s">
        <v>18</v>
      </c>
      <c r="D23" s="69" t="s">
        <v>79</v>
      </c>
      <c r="E23" s="68" t="s">
        <v>80</v>
      </c>
      <c r="F23" s="67" t="s">
        <v>81</v>
      </c>
      <c r="G23" s="68" t="s">
        <v>82</v>
      </c>
    </row>
    <row r="24" spans="1:7" ht="15.75">
      <c r="A24" s="69" t="s">
        <v>83</v>
      </c>
      <c r="B24" s="70" t="s">
        <v>430</v>
      </c>
      <c r="C24" s="69" t="s">
        <v>18</v>
      </c>
      <c r="D24" s="69" t="s">
        <v>84</v>
      </c>
      <c r="E24" s="71" t="s">
        <v>85</v>
      </c>
      <c r="F24" s="69" t="s">
        <v>86</v>
      </c>
      <c r="G24" s="71" t="s">
        <v>87</v>
      </c>
    </row>
    <row r="25" spans="1:7" ht="15.75">
      <c r="A25" s="69" t="s">
        <v>88</v>
      </c>
      <c r="B25" s="70" t="s">
        <v>431</v>
      </c>
      <c r="C25" s="69"/>
      <c r="D25" s="69"/>
      <c r="E25" s="69"/>
      <c r="F25" s="69"/>
      <c r="G25" s="69"/>
    </row>
    <row r="26" spans="1:7" ht="15.75">
      <c r="A26" s="69" t="s">
        <v>89</v>
      </c>
      <c r="B26" s="70" t="s">
        <v>432</v>
      </c>
      <c r="C26" s="69" t="s">
        <v>18</v>
      </c>
      <c r="D26" s="69" t="s">
        <v>90</v>
      </c>
      <c r="E26" s="71" t="s">
        <v>91</v>
      </c>
      <c r="F26" s="69" t="s">
        <v>92</v>
      </c>
      <c r="G26" s="71" t="s">
        <v>93</v>
      </c>
    </row>
    <row r="27" spans="1:7" ht="15.75">
      <c r="A27" s="69" t="s">
        <v>94</v>
      </c>
      <c r="B27" s="70" t="s">
        <v>433</v>
      </c>
      <c r="C27" s="69" t="s">
        <v>18</v>
      </c>
      <c r="D27" s="69" t="s">
        <v>95</v>
      </c>
      <c r="E27" s="71" t="s">
        <v>96</v>
      </c>
      <c r="F27" s="69" t="s">
        <v>350</v>
      </c>
      <c r="G27" s="71" t="s">
        <v>351</v>
      </c>
    </row>
    <row r="28" spans="1:7" ht="15.75">
      <c r="A28" s="67" t="s">
        <v>352</v>
      </c>
      <c r="B28" s="67"/>
      <c r="C28" s="67" t="s">
        <v>8</v>
      </c>
      <c r="D28" s="67" t="s">
        <v>353</v>
      </c>
      <c r="E28" s="68" t="s">
        <v>354</v>
      </c>
      <c r="F28" s="67" t="s">
        <v>355</v>
      </c>
      <c r="G28" s="68" t="s">
        <v>356</v>
      </c>
    </row>
    <row r="29" spans="1:7" ht="15.75">
      <c r="A29" s="69" t="s">
        <v>97</v>
      </c>
      <c r="B29" s="70" t="s">
        <v>434</v>
      </c>
      <c r="C29" s="69" t="s">
        <v>343</v>
      </c>
      <c r="D29" s="69"/>
      <c r="E29" s="69"/>
      <c r="F29" s="69"/>
      <c r="G29" s="69"/>
    </row>
    <row r="30" spans="1:7" ht="15.75">
      <c r="A30" s="69" t="s">
        <v>98</v>
      </c>
      <c r="B30" s="70" t="s">
        <v>435</v>
      </c>
      <c r="C30" s="69" t="s">
        <v>18</v>
      </c>
      <c r="D30" s="69" t="s">
        <v>357</v>
      </c>
      <c r="E30" s="71" t="s">
        <v>175</v>
      </c>
      <c r="F30" s="69" t="s">
        <v>358</v>
      </c>
      <c r="G30" s="71" t="s">
        <v>359</v>
      </c>
    </row>
    <row r="31" spans="1:7" ht="15.75">
      <c r="A31" s="69" t="s">
        <v>99</v>
      </c>
      <c r="B31" s="70" t="s">
        <v>436</v>
      </c>
      <c r="C31" s="67" t="s">
        <v>18</v>
      </c>
      <c r="D31" s="67" t="s">
        <v>100</v>
      </c>
      <c r="E31" s="71" t="s">
        <v>101</v>
      </c>
      <c r="F31" s="69" t="s">
        <v>102</v>
      </c>
      <c r="G31" s="68" t="s">
        <v>103</v>
      </c>
    </row>
    <row r="32" spans="1:7" ht="15.75">
      <c r="A32" s="70" t="s">
        <v>104</v>
      </c>
      <c r="B32" s="70" t="s">
        <v>437</v>
      </c>
      <c r="C32" s="70" t="s">
        <v>18</v>
      </c>
      <c r="D32" s="70" t="s">
        <v>105</v>
      </c>
      <c r="E32" s="68" t="s">
        <v>106</v>
      </c>
      <c r="F32" s="70" t="s">
        <v>107</v>
      </c>
      <c r="G32" s="68" t="s">
        <v>108</v>
      </c>
    </row>
    <row r="33" spans="1:7" ht="15.75">
      <c r="A33" s="69" t="s">
        <v>109</v>
      </c>
      <c r="B33" s="70" t="s">
        <v>438</v>
      </c>
      <c r="C33" s="69" t="s">
        <v>18</v>
      </c>
      <c r="D33" s="69" t="s">
        <v>360</v>
      </c>
      <c r="E33" s="71" t="s">
        <v>361</v>
      </c>
      <c r="F33" s="69" t="s">
        <v>362</v>
      </c>
      <c r="G33" s="71" t="s">
        <v>363</v>
      </c>
    </row>
    <row r="34" spans="1:7" ht="15.75">
      <c r="A34" s="69" t="s">
        <v>110</v>
      </c>
      <c r="B34" s="70" t="s">
        <v>439</v>
      </c>
      <c r="C34" s="69" t="s">
        <v>18</v>
      </c>
      <c r="D34" s="69" t="s">
        <v>111</v>
      </c>
      <c r="E34" s="71" t="s">
        <v>112</v>
      </c>
      <c r="F34" s="69" t="s">
        <v>113</v>
      </c>
      <c r="G34" s="71" t="s">
        <v>114</v>
      </c>
    </row>
    <row r="35" spans="1:7" ht="15.75">
      <c r="A35" s="70" t="s">
        <v>115</v>
      </c>
      <c r="B35" s="70" t="s">
        <v>440</v>
      </c>
      <c r="C35" s="67" t="s">
        <v>18</v>
      </c>
      <c r="D35" s="67" t="s">
        <v>116</v>
      </c>
      <c r="E35" s="68" t="s">
        <v>117</v>
      </c>
      <c r="F35" s="67" t="s">
        <v>118</v>
      </c>
      <c r="G35" s="68" t="s">
        <v>119</v>
      </c>
    </row>
    <row r="36" spans="1:7" ht="31.5">
      <c r="A36" s="72" t="s">
        <v>120</v>
      </c>
      <c r="B36" s="76" t="s">
        <v>441</v>
      </c>
      <c r="C36" s="72" t="s">
        <v>18</v>
      </c>
      <c r="D36" s="72" t="s">
        <v>364</v>
      </c>
      <c r="E36" s="71" t="s">
        <v>365</v>
      </c>
      <c r="F36" s="72" t="s">
        <v>366</v>
      </c>
      <c r="G36" s="71" t="s">
        <v>367</v>
      </c>
    </row>
    <row r="37" spans="1:7" ht="15.75">
      <c r="A37" s="69" t="s">
        <v>121</v>
      </c>
      <c r="B37" s="77" t="s">
        <v>442</v>
      </c>
      <c r="C37" s="69" t="s">
        <v>18</v>
      </c>
      <c r="D37" s="69" t="s">
        <v>122</v>
      </c>
      <c r="E37" s="71" t="s">
        <v>123</v>
      </c>
      <c r="F37" s="69" t="s">
        <v>368</v>
      </c>
      <c r="G37" s="71" t="s">
        <v>369</v>
      </c>
    </row>
    <row r="38" spans="1:7" ht="15.75">
      <c r="A38" s="69" t="s">
        <v>124</v>
      </c>
      <c r="B38" s="70" t="s">
        <v>443</v>
      </c>
      <c r="C38" s="69" t="s">
        <v>343</v>
      </c>
      <c r="D38" s="69"/>
      <c r="E38" s="69"/>
      <c r="F38" s="69"/>
      <c r="G38" s="69"/>
    </row>
    <row r="39" spans="1:7" ht="15.75">
      <c r="A39" s="69" t="s">
        <v>125</v>
      </c>
      <c r="B39" s="70" t="s">
        <v>444</v>
      </c>
      <c r="C39" s="69" t="s">
        <v>343</v>
      </c>
      <c r="D39" s="69"/>
      <c r="E39" s="69"/>
      <c r="F39" s="69"/>
      <c r="G39" s="69"/>
    </row>
    <row r="40" spans="1:7" ht="15.75">
      <c r="A40" s="69" t="s">
        <v>126</v>
      </c>
      <c r="B40" s="70" t="s">
        <v>445</v>
      </c>
      <c r="C40" s="69" t="s">
        <v>18</v>
      </c>
      <c r="D40" s="69" t="s">
        <v>127</v>
      </c>
      <c r="E40" s="71" t="s">
        <v>128</v>
      </c>
      <c r="F40" s="69" t="s">
        <v>129</v>
      </c>
      <c r="G40" s="71" t="s">
        <v>130</v>
      </c>
    </row>
    <row r="41" spans="1:7" ht="31.5">
      <c r="A41" s="73" t="s">
        <v>131</v>
      </c>
      <c r="B41" s="70" t="s">
        <v>446</v>
      </c>
      <c r="C41" s="69" t="s">
        <v>370</v>
      </c>
      <c r="D41" s="73"/>
      <c r="E41" s="73"/>
      <c r="F41" s="73"/>
      <c r="G41" s="73"/>
    </row>
    <row r="42" spans="1:7" ht="15.75">
      <c r="A42" s="69" t="s">
        <v>132</v>
      </c>
      <c r="B42" s="70" t="s">
        <v>447</v>
      </c>
      <c r="C42" s="69" t="s">
        <v>18</v>
      </c>
      <c r="D42" s="69" t="s">
        <v>133</v>
      </c>
      <c r="E42" s="71" t="s">
        <v>134</v>
      </c>
      <c r="F42" s="69" t="s">
        <v>135</v>
      </c>
      <c r="G42" s="71" t="s">
        <v>136</v>
      </c>
    </row>
    <row r="43" spans="1:7" ht="15.75">
      <c r="A43" s="69" t="s">
        <v>137</v>
      </c>
      <c r="B43" s="70" t="s">
        <v>431</v>
      </c>
      <c r="C43" s="69" t="s">
        <v>18</v>
      </c>
      <c r="D43" s="69" t="s">
        <v>138</v>
      </c>
      <c r="E43" s="71" t="s">
        <v>139</v>
      </c>
      <c r="F43" s="69" t="s">
        <v>140</v>
      </c>
      <c r="G43" s="71" t="s">
        <v>141</v>
      </c>
    </row>
    <row r="44" spans="1:7" ht="15.75">
      <c r="A44" s="69" t="s">
        <v>142</v>
      </c>
      <c r="B44" s="70" t="s">
        <v>448</v>
      </c>
      <c r="C44" s="69" t="s">
        <v>18</v>
      </c>
      <c r="D44" s="69" t="s">
        <v>143</v>
      </c>
      <c r="E44" s="71" t="s">
        <v>144</v>
      </c>
      <c r="F44" s="69" t="s">
        <v>145</v>
      </c>
      <c r="G44" s="71" t="s">
        <v>146</v>
      </c>
    </row>
    <row r="45" spans="1:7" ht="15.75">
      <c r="A45" s="69" t="s">
        <v>147</v>
      </c>
      <c r="B45" s="70" t="s">
        <v>449</v>
      </c>
      <c r="C45" s="69" t="s">
        <v>18</v>
      </c>
      <c r="D45" s="69" t="s">
        <v>148</v>
      </c>
      <c r="E45" s="71" t="s">
        <v>149</v>
      </c>
      <c r="F45" s="69" t="s">
        <v>46</v>
      </c>
      <c r="G45" s="71" t="s">
        <v>47</v>
      </c>
    </row>
    <row r="46" spans="1:7" ht="15.75">
      <c r="A46" s="69" t="s">
        <v>150</v>
      </c>
      <c r="B46" s="70" t="s">
        <v>450</v>
      </c>
      <c r="C46" s="69" t="s">
        <v>18</v>
      </c>
      <c r="D46" s="69" t="s">
        <v>151</v>
      </c>
      <c r="E46" s="71" t="s">
        <v>152</v>
      </c>
      <c r="F46" s="69" t="s">
        <v>153</v>
      </c>
      <c r="G46" s="71" t="s">
        <v>154</v>
      </c>
    </row>
    <row r="47" spans="1:7" ht="15.75">
      <c r="A47" s="69" t="s">
        <v>155</v>
      </c>
      <c r="B47" s="70" t="s">
        <v>451</v>
      </c>
      <c r="C47" s="69" t="s">
        <v>18</v>
      </c>
      <c r="D47" s="69" t="s">
        <v>371</v>
      </c>
      <c r="E47" s="71" t="s">
        <v>372</v>
      </c>
      <c r="F47" s="67" t="s">
        <v>373</v>
      </c>
      <c r="G47" s="68" t="s">
        <v>374</v>
      </c>
    </row>
    <row r="48" spans="1:7" ht="15.75">
      <c r="A48" s="66" t="s">
        <v>156</v>
      </c>
      <c r="B48" s="70" t="s">
        <v>452</v>
      </c>
      <c r="C48" s="67" t="s">
        <v>8</v>
      </c>
      <c r="D48" s="67" t="s">
        <v>157</v>
      </c>
      <c r="E48" s="68" t="s">
        <v>158</v>
      </c>
      <c r="F48" s="67" t="s">
        <v>159</v>
      </c>
      <c r="G48" s="68" t="s">
        <v>160</v>
      </c>
    </row>
    <row r="49" spans="1:7" ht="15.75">
      <c r="A49" s="69" t="s">
        <v>161</v>
      </c>
      <c r="B49" s="70" t="s">
        <v>453</v>
      </c>
      <c r="C49" s="69" t="s">
        <v>18</v>
      </c>
      <c r="D49" s="69" t="s">
        <v>375</v>
      </c>
      <c r="E49" s="71" t="s">
        <v>376</v>
      </c>
      <c r="F49" s="69" t="s">
        <v>377</v>
      </c>
      <c r="G49" s="71" t="s">
        <v>378</v>
      </c>
    </row>
    <row r="50" spans="1:7" ht="15.75">
      <c r="A50" s="66" t="s">
        <v>162</v>
      </c>
      <c r="B50" s="67"/>
      <c r="C50" s="67" t="s">
        <v>8</v>
      </c>
      <c r="D50" s="67" t="s">
        <v>163</v>
      </c>
      <c r="E50" s="68" t="s">
        <v>164</v>
      </c>
      <c r="F50" s="67" t="s">
        <v>159</v>
      </c>
      <c r="G50" s="68" t="s">
        <v>160</v>
      </c>
    </row>
    <row r="51" spans="1:7" ht="15.75">
      <c r="A51" s="66" t="s">
        <v>379</v>
      </c>
      <c r="B51" s="70" t="s">
        <v>454</v>
      </c>
      <c r="C51" s="67" t="s">
        <v>8</v>
      </c>
      <c r="D51" s="67" t="s">
        <v>380</v>
      </c>
      <c r="E51" s="68" t="s">
        <v>381</v>
      </c>
      <c r="F51" s="67" t="s">
        <v>382</v>
      </c>
      <c r="G51" s="68" t="s">
        <v>383</v>
      </c>
    </row>
    <row r="52" spans="1:7" ht="15.75">
      <c r="A52" s="73" t="s">
        <v>165</v>
      </c>
      <c r="B52" s="70" t="s">
        <v>455</v>
      </c>
      <c r="C52" s="73" t="s">
        <v>18</v>
      </c>
      <c r="D52" s="73" t="s">
        <v>166</v>
      </c>
      <c r="E52" s="78" t="s">
        <v>167</v>
      </c>
      <c r="F52" s="73" t="s">
        <v>168</v>
      </c>
      <c r="G52" s="78" t="s">
        <v>169</v>
      </c>
    </row>
    <row r="53" spans="1:7" ht="15.75">
      <c r="A53" s="66" t="s">
        <v>170</v>
      </c>
      <c r="B53" s="67" t="s">
        <v>456</v>
      </c>
      <c r="C53" s="67" t="s">
        <v>8</v>
      </c>
      <c r="D53" s="69" t="s">
        <v>171</v>
      </c>
      <c r="E53" s="71" t="s">
        <v>172</v>
      </c>
      <c r="F53" s="67" t="s">
        <v>71</v>
      </c>
      <c r="G53" s="68" t="s">
        <v>72</v>
      </c>
    </row>
    <row r="54" spans="1:7" ht="15.75">
      <c r="A54" s="69" t="s">
        <v>173</v>
      </c>
      <c r="B54" s="70" t="s">
        <v>450</v>
      </c>
      <c r="C54" s="69" t="s">
        <v>18</v>
      </c>
      <c r="D54" s="69" t="s">
        <v>174</v>
      </c>
      <c r="E54" s="71" t="s">
        <v>175</v>
      </c>
      <c r="F54" s="69" t="s">
        <v>384</v>
      </c>
      <c r="G54" s="71" t="s">
        <v>385</v>
      </c>
    </row>
    <row r="55" spans="1:7" ht="15.75">
      <c r="A55" s="69" t="s">
        <v>176</v>
      </c>
      <c r="B55" s="70"/>
      <c r="C55" s="69" t="s">
        <v>386</v>
      </c>
      <c r="D55" s="69"/>
      <c r="E55" s="69"/>
      <c r="F55" s="69"/>
      <c r="G55" s="69"/>
    </row>
    <row r="56" spans="1:7" ht="15.75">
      <c r="A56" s="67" t="s">
        <v>387</v>
      </c>
      <c r="B56" s="67"/>
      <c r="C56" s="67" t="s">
        <v>8</v>
      </c>
      <c r="D56" s="67" t="s">
        <v>388</v>
      </c>
      <c r="E56" s="68" t="s">
        <v>389</v>
      </c>
      <c r="F56" s="67" t="s">
        <v>390</v>
      </c>
      <c r="G56" s="68" t="s">
        <v>391</v>
      </c>
    </row>
    <row r="57" spans="1:7" ht="15.75">
      <c r="A57" s="69" t="s">
        <v>177</v>
      </c>
      <c r="B57" s="70" t="s">
        <v>457</v>
      </c>
      <c r="C57" s="69" t="s">
        <v>343</v>
      </c>
      <c r="D57" s="69"/>
      <c r="E57" s="71"/>
      <c r="F57" s="69"/>
      <c r="G57" s="69"/>
    </row>
    <row r="58" spans="1:7" ht="15.75">
      <c r="A58" s="69" t="s">
        <v>178</v>
      </c>
      <c r="B58" s="70" t="s">
        <v>458</v>
      </c>
      <c r="C58" s="69" t="s">
        <v>18</v>
      </c>
      <c r="D58" s="69" t="s">
        <v>179</v>
      </c>
      <c r="E58" s="71" t="s">
        <v>180</v>
      </c>
      <c r="F58" s="69" t="s">
        <v>41</v>
      </c>
      <c r="G58" s="71" t="s">
        <v>42</v>
      </c>
    </row>
    <row r="59" spans="1:7" ht="15.75">
      <c r="A59" s="69" t="s">
        <v>181</v>
      </c>
      <c r="B59" s="70" t="s">
        <v>459</v>
      </c>
      <c r="C59" s="69" t="s">
        <v>18</v>
      </c>
      <c r="D59" s="69" t="s">
        <v>182</v>
      </c>
      <c r="E59" s="71" t="s">
        <v>183</v>
      </c>
      <c r="F59" s="67" t="s">
        <v>46</v>
      </c>
      <c r="G59" s="68" t="s">
        <v>47</v>
      </c>
    </row>
    <row r="60" spans="1:7" ht="15.75">
      <c r="A60" s="69" t="s">
        <v>184</v>
      </c>
      <c r="B60" s="70" t="s">
        <v>460</v>
      </c>
      <c r="C60" s="69" t="s">
        <v>18</v>
      </c>
      <c r="D60" s="69" t="s">
        <v>185</v>
      </c>
      <c r="E60" s="71" t="s">
        <v>186</v>
      </c>
      <c r="F60" s="69" t="s">
        <v>187</v>
      </c>
      <c r="G60" s="71" t="s">
        <v>188</v>
      </c>
    </row>
    <row r="61" spans="1:7" ht="31.5">
      <c r="A61" s="69" t="s">
        <v>189</v>
      </c>
      <c r="B61" s="70" t="s">
        <v>461</v>
      </c>
      <c r="C61" s="69" t="s">
        <v>343</v>
      </c>
      <c r="D61" s="69"/>
      <c r="E61" s="69"/>
      <c r="F61" s="69"/>
      <c r="G61" s="69"/>
    </row>
    <row r="62" spans="1:7" ht="15.75">
      <c r="A62" s="66" t="s">
        <v>190</v>
      </c>
      <c r="B62" s="66"/>
      <c r="C62" s="67" t="s">
        <v>8</v>
      </c>
      <c r="D62" s="67" t="s">
        <v>191</v>
      </c>
      <c r="E62" s="68" t="s">
        <v>192</v>
      </c>
      <c r="F62" s="67" t="s">
        <v>81</v>
      </c>
      <c r="G62" s="68" t="s">
        <v>82</v>
      </c>
    </row>
    <row r="63" spans="1:7" ht="15.75">
      <c r="A63" s="66" t="s">
        <v>392</v>
      </c>
      <c r="B63" s="66"/>
      <c r="C63" s="67" t="s">
        <v>8</v>
      </c>
      <c r="D63" s="67" t="s">
        <v>393</v>
      </c>
      <c r="E63" s="68" t="s">
        <v>394</v>
      </c>
      <c r="F63" s="67" t="s">
        <v>395</v>
      </c>
      <c r="G63" s="68" t="s">
        <v>396</v>
      </c>
    </row>
    <row r="64" spans="1:7" ht="15.75">
      <c r="A64" s="69" t="s">
        <v>193</v>
      </c>
      <c r="B64" s="70" t="s">
        <v>462</v>
      </c>
      <c r="C64" s="69" t="s">
        <v>18</v>
      </c>
      <c r="D64" s="69" t="s">
        <v>194</v>
      </c>
      <c r="E64" s="68" t="s">
        <v>195</v>
      </c>
      <c r="F64" s="69" t="s">
        <v>113</v>
      </c>
      <c r="G64" s="71" t="s">
        <v>114</v>
      </c>
    </row>
    <row r="65" spans="1:7" ht="15.75">
      <c r="A65" s="69" t="s">
        <v>196</v>
      </c>
      <c r="B65" s="70" t="s">
        <v>463</v>
      </c>
      <c r="C65" s="69" t="s">
        <v>343</v>
      </c>
      <c r="D65" s="69"/>
      <c r="E65" s="69"/>
      <c r="F65" s="69"/>
      <c r="G65" s="69"/>
    </row>
    <row r="66" spans="1:7" ht="31.5">
      <c r="A66" s="73" t="s">
        <v>197</v>
      </c>
      <c r="B66" s="70" t="s">
        <v>464</v>
      </c>
      <c r="C66" s="73" t="s">
        <v>397</v>
      </c>
      <c r="D66" s="73"/>
      <c r="E66" s="73"/>
      <c r="F66" s="73"/>
      <c r="G66" s="73"/>
    </row>
    <row r="67" spans="1:7" ht="15.75">
      <c r="A67" s="70" t="s">
        <v>398</v>
      </c>
      <c r="B67" s="70"/>
      <c r="C67" s="70" t="s">
        <v>18</v>
      </c>
      <c r="D67" s="70" t="s">
        <v>399</v>
      </c>
      <c r="E67" s="68" t="s">
        <v>400</v>
      </c>
      <c r="F67" s="70" t="s">
        <v>81</v>
      </c>
      <c r="G67" s="68" t="s">
        <v>82</v>
      </c>
    </row>
    <row r="68" spans="1:7" ht="15.75">
      <c r="A68" s="69" t="s">
        <v>198</v>
      </c>
      <c r="B68" s="70" t="s">
        <v>465</v>
      </c>
      <c r="C68" s="69" t="s">
        <v>18</v>
      </c>
      <c r="D68" s="69" t="s">
        <v>401</v>
      </c>
      <c r="E68" s="71" t="s">
        <v>402</v>
      </c>
      <c r="F68" s="69" t="s">
        <v>199</v>
      </c>
      <c r="G68" s="71" t="s">
        <v>200</v>
      </c>
    </row>
    <row r="69" spans="1:7" ht="15.75">
      <c r="A69" s="69" t="s">
        <v>201</v>
      </c>
      <c r="B69" s="70" t="s">
        <v>466</v>
      </c>
      <c r="C69" s="69" t="s">
        <v>18</v>
      </c>
      <c r="D69" s="69" t="s">
        <v>202</v>
      </c>
      <c r="E69" s="68" t="s">
        <v>203</v>
      </c>
      <c r="F69" s="69" t="s">
        <v>204</v>
      </c>
      <c r="G69" s="68" t="s">
        <v>205</v>
      </c>
    </row>
    <row r="70" spans="1:7" ht="15.75">
      <c r="A70" s="72" t="s">
        <v>206</v>
      </c>
      <c r="B70" s="67"/>
      <c r="C70" s="72" t="s">
        <v>18</v>
      </c>
      <c r="D70" s="72" t="s">
        <v>207</v>
      </c>
      <c r="E70" s="68" t="s">
        <v>208</v>
      </c>
      <c r="F70" s="67" t="s">
        <v>209</v>
      </c>
      <c r="G70" s="68" t="s">
        <v>210</v>
      </c>
    </row>
    <row r="71" spans="1:7" ht="15.75">
      <c r="A71" s="69" t="s">
        <v>211</v>
      </c>
      <c r="B71" s="70" t="s">
        <v>467</v>
      </c>
      <c r="C71" s="69" t="s">
        <v>18</v>
      </c>
      <c r="D71" s="69" t="s">
        <v>403</v>
      </c>
      <c r="E71" s="71" t="s">
        <v>404</v>
      </c>
      <c r="F71" s="69" t="s">
        <v>212</v>
      </c>
      <c r="G71" s="71" t="s">
        <v>213</v>
      </c>
    </row>
    <row r="72" spans="1:7" ht="15.75">
      <c r="A72" s="69" t="s">
        <v>214</v>
      </c>
      <c r="B72" s="70" t="s">
        <v>468</v>
      </c>
      <c r="C72" s="69" t="s">
        <v>18</v>
      </c>
      <c r="D72" s="69" t="s">
        <v>215</v>
      </c>
      <c r="E72" s="68" t="s">
        <v>216</v>
      </c>
      <c r="F72" s="67" t="s">
        <v>217</v>
      </c>
      <c r="G72" s="68" t="s">
        <v>218</v>
      </c>
    </row>
    <row r="73" spans="1:7" ht="15.75">
      <c r="A73" s="69" t="s">
        <v>219</v>
      </c>
      <c r="B73" s="70" t="s">
        <v>469</v>
      </c>
      <c r="C73" s="69" t="s">
        <v>18</v>
      </c>
      <c r="D73" s="69" t="s">
        <v>405</v>
      </c>
      <c r="E73" s="71" t="s">
        <v>406</v>
      </c>
      <c r="F73" s="69" t="s">
        <v>153</v>
      </c>
      <c r="G73" s="71" t="s">
        <v>154</v>
      </c>
    </row>
    <row r="74" spans="1:7" ht="15.75">
      <c r="A74" s="69" t="s">
        <v>220</v>
      </c>
      <c r="B74" s="70" t="s">
        <v>470</v>
      </c>
      <c r="C74" s="69" t="s">
        <v>18</v>
      </c>
      <c r="D74" s="69" t="s">
        <v>221</v>
      </c>
      <c r="E74" s="71" t="s">
        <v>222</v>
      </c>
      <c r="F74" s="69" t="s">
        <v>407</v>
      </c>
      <c r="G74" s="71" t="s">
        <v>408</v>
      </c>
    </row>
    <row r="75" spans="1:7" ht="15.75">
      <c r="A75" s="69" t="s">
        <v>223</v>
      </c>
      <c r="B75" s="70" t="s">
        <v>471</v>
      </c>
      <c r="C75" s="69" t="s">
        <v>18</v>
      </c>
      <c r="D75" s="69" t="s">
        <v>224</v>
      </c>
      <c r="E75" s="71" t="s">
        <v>225</v>
      </c>
      <c r="F75" s="69" t="s">
        <v>226</v>
      </c>
      <c r="G75" s="71" t="s">
        <v>227</v>
      </c>
    </row>
    <row r="76" spans="1:7" ht="15.75">
      <c r="A76" s="72" t="s">
        <v>228</v>
      </c>
      <c r="B76" s="72"/>
      <c r="C76" s="72" t="s">
        <v>18</v>
      </c>
      <c r="D76" s="67" t="s">
        <v>229</v>
      </c>
      <c r="E76" s="72" t="s">
        <v>230</v>
      </c>
      <c r="F76" s="72" t="s">
        <v>231</v>
      </c>
      <c r="G76" s="71" t="s">
        <v>232</v>
      </c>
    </row>
    <row r="77" spans="1:7" ht="31.5">
      <c r="A77" s="69" t="s">
        <v>233</v>
      </c>
      <c r="B77" s="70" t="s">
        <v>472</v>
      </c>
      <c r="C77" s="69" t="s">
        <v>18</v>
      </c>
      <c r="D77" s="69" t="s">
        <v>234</v>
      </c>
      <c r="E77" s="71" t="s">
        <v>235</v>
      </c>
      <c r="F77" s="69" t="s">
        <v>236</v>
      </c>
      <c r="G77" s="71" t="s">
        <v>237</v>
      </c>
    </row>
    <row r="78" spans="1:7" ht="15.75">
      <c r="A78" s="69" t="s">
        <v>238</v>
      </c>
      <c r="B78" s="70" t="s">
        <v>473</v>
      </c>
      <c r="C78" s="69" t="s">
        <v>18</v>
      </c>
      <c r="D78" s="69" t="s">
        <v>239</v>
      </c>
      <c r="E78" s="71" t="s">
        <v>240</v>
      </c>
      <c r="F78" s="69" t="s">
        <v>241</v>
      </c>
      <c r="G78" s="71" t="s">
        <v>242</v>
      </c>
    </row>
    <row r="79" spans="1:7" ht="15.75">
      <c r="A79" s="69" t="s">
        <v>243</v>
      </c>
      <c r="B79" s="70" t="s">
        <v>474</v>
      </c>
      <c r="C79" s="69" t="s">
        <v>18</v>
      </c>
      <c r="D79" s="69" t="s">
        <v>244</v>
      </c>
      <c r="E79" s="71" t="s">
        <v>245</v>
      </c>
      <c r="F79" s="69" t="s">
        <v>246</v>
      </c>
      <c r="G79" s="71" t="s">
        <v>247</v>
      </c>
    </row>
    <row r="80" spans="1:7" ht="15.75">
      <c r="A80" s="69" t="s">
        <v>248</v>
      </c>
      <c r="B80" s="70" t="s">
        <v>475</v>
      </c>
      <c r="C80" s="69" t="s">
        <v>18</v>
      </c>
      <c r="D80" s="69" t="s">
        <v>166</v>
      </c>
      <c r="E80" s="71" t="s">
        <v>167</v>
      </c>
      <c r="F80" s="69" t="s">
        <v>249</v>
      </c>
      <c r="G80" s="71" t="s">
        <v>250</v>
      </c>
    </row>
    <row r="81" spans="1:7" ht="15.75">
      <c r="A81" s="69" t="s">
        <v>251</v>
      </c>
      <c r="B81" s="70" t="s">
        <v>476</v>
      </c>
      <c r="C81" s="69" t="s">
        <v>18</v>
      </c>
      <c r="D81" s="69" t="s">
        <v>252</v>
      </c>
      <c r="E81" s="71" t="s">
        <v>253</v>
      </c>
      <c r="F81" s="69" t="s">
        <v>254</v>
      </c>
      <c r="G81" s="71" t="s">
        <v>255</v>
      </c>
    </row>
    <row r="82" spans="1:7" ht="15.75">
      <c r="A82" s="19" t="s">
        <v>256</v>
      </c>
      <c r="B82" s="15" t="s">
        <v>477</v>
      </c>
      <c r="C82" s="19" t="s">
        <v>18</v>
      </c>
      <c r="D82" s="19" t="s">
        <v>257</v>
      </c>
      <c r="E82" s="20" t="s">
        <v>258</v>
      </c>
      <c r="F82" s="19" t="s">
        <v>259</v>
      </c>
      <c r="G82" s="20" t="s">
        <v>260</v>
      </c>
    </row>
    <row r="83" spans="1:7" ht="15.75">
      <c r="A83" s="19" t="s">
        <v>261</v>
      </c>
      <c r="B83" s="19"/>
      <c r="C83" s="19" t="s">
        <v>18</v>
      </c>
      <c r="D83" s="19" t="s">
        <v>262</v>
      </c>
      <c r="E83" s="20" t="s">
        <v>263</v>
      </c>
      <c r="F83" s="19" t="s">
        <v>264</v>
      </c>
      <c r="G83" s="20" t="s">
        <v>265</v>
      </c>
    </row>
    <row r="84" spans="1:7" ht="15.75">
      <c r="A84" s="19" t="s">
        <v>266</v>
      </c>
      <c r="B84" s="15" t="s">
        <v>478</v>
      </c>
      <c r="C84" s="19" t="s">
        <v>18</v>
      </c>
      <c r="D84" s="19" t="s">
        <v>267</v>
      </c>
      <c r="E84" s="20" t="s">
        <v>268</v>
      </c>
      <c r="F84" s="19" t="s">
        <v>269</v>
      </c>
      <c r="G84" s="20" t="s">
        <v>270</v>
      </c>
    </row>
    <row r="85" spans="1:7" ht="15.75">
      <c r="A85" s="19" t="s">
        <v>271</v>
      </c>
      <c r="B85" s="15" t="s">
        <v>479</v>
      </c>
      <c r="C85" s="16" t="s">
        <v>18</v>
      </c>
      <c r="D85" s="16" t="s">
        <v>409</v>
      </c>
      <c r="E85" s="18" t="s">
        <v>410</v>
      </c>
      <c r="F85" s="19" t="s">
        <v>272</v>
      </c>
      <c r="G85" s="20" t="s">
        <v>273</v>
      </c>
    </row>
    <row r="86" spans="1:7" ht="15.75">
      <c r="A86" s="19" t="s">
        <v>274</v>
      </c>
      <c r="B86" s="15" t="s">
        <v>480</v>
      </c>
      <c r="C86" s="19" t="s">
        <v>18</v>
      </c>
      <c r="D86" s="19" t="s">
        <v>275</v>
      </c>
      <c r="E86" s="20" t="s">
        <v>276</v>
      </c>
      <c r="F86" s="19" t="s">
        <v>277</v>
      </c>
      <c r="G86" s="20" t="s">
        <v>278</v>
      </c>
    </row>
    <row r="87" spans="1:7" ht="15.75">
      <c r="A87" s="19" t="s">
        <v>279</v>
      </c>
      <c r="B87" s="15" t="s">
        <v>481</v>
      </c>
      <c r="C87" s="19" t="s">
        <v>18</v>
      </c>
      <c r="D87" s="19" t="s">
        <v>19</v>
      </c>
      <c r="E87" s="20" t="s">
        <v>20</v>
      </c>
      <c r="F87" s="19" t="s">
        <v>280</v>
      </c>
      <c r="G87" s="20" t="s">
        <v>281</v>
      </c>
    </row>
    <row r="88" spans="1:7" ht="15.75">
      <c r="A88" s="19" t="s">
        <v>282</v>
      </c>
      <c r="B88" s="15" t="s">
        <v>482</v>
      </c>
      <c r="C88" s="19" t="s">
        <v>18</v>
      </c>
      <c r="D88" s="19" t="s">
        <v>283</v>
      </c>
      <c r="E88" s="18" t="s">
        <v>284</v>
      </c>
      <c r="F88" s="16" t="s">
        <v>46</v>
      </c>
      <c r="G88" s="18" t="s">
        <v>47</v>
      </c>
    </row>
    <row r="89" spans="1:7" ht="15.75">
      <c r="A89" s="19" t="s">
        <v>285</v>
      </c>
      <c r="B89" s="15" t="s">
        <v>483</v>
      </c>
      <c r="C89" s="19" t="s">
        <v>18</v>
      </c>
      <c r="D89" s="19" t="s">
        <v>286</v>
      </c>
      <c r="E89" s="18" t="s">
        <v>287</v>
      </c>
      <c r="F89" s="16" t="s">
        <v>288</v>
      </c>
      <c r="G89" s="18" t="s">
        <v>289</v>
      </c>
    </row>
    <row r="90" spans="1:7" ht="31.5">
      <c r="A90" s="19" t="s">
        <v>290</v>
      </c>
      <c r="B90" s="15" t="s">
        <v>484</v>
      </c>
      <c r="C90" s="19" t="s">
        <v>18</v>
      </c>
      <c r="D90" s="19" t="s">
        <v>364</v>
      </c>
      <c r="E90" s="18" t="s">
        <v>365</v>
      </c>
      <c r="F90" s="19" t="s">
        <v>153</v>
      </c>
      <c r="G90" s="18" t="s">
        <v>154</v>
      </c>
    </row>
    <row r="91" spans="1:7" ht="15.75">
      <c r="A91" s="19" t="s">
        <v>291</v>
      </c>
      <c r="B91" s="15" t="s">
        <v>485</v>
      </c>
      <c r="C91" s="19" t="s">
        <v>18</v>
      </c>
      <c r="D91" s="19" t="s">
        <v>411</v>
      </c>
      <c r="E91" s="20" t="s">
        <v>412</v>
      </c>
      <c r="F91" s="19" t="s">
        <v>153</v>
      </c>
      <c r="G91" s="20" t="s">
        <v>154</v>
      </c>
    </row>
    <row r="92" spans="1:7" ht="15.75">
      <c r="A92" s="19" t="s">
        <v>292</v>
      </c>
      <c r="B92" s="15" t="s">
        <v>486</v>
      </c>
      <c r="C92" s="19" t="s">
        <v>343</v>
      </c>
      <c r="D92" s="19"/>
      <c r="E92" s="19"/>
      <c r="F92" s="19"/>
      <c r="G92" s="19"/>
    </row>
    <row r="93" spans="1:7" ht="15.75">
      <c r="A93" s="17" t="s">
        <v>293</v>
      </c>
      <c r="B93" s="16" t="s">
        <v>487</v>
      </c>
      <c r="C93" s="16" t="s">
        <v>8</v>
      </c>
      <c r="D93" s="16" t="s">
        <v>294</v>
      </c>
      <c r="E93" s="18" t="s">
        <v>295</v>
      </c>
      <c r="F93" s="16"/>
      <c r="G93" s="16"/>
    </row>
    <row r="94" spans="1:7" ht="15.75">
      <c r="A94" s="19" t="s">
        <v>413</v>
      </c>
      <c r="B94" s="15" t="s">
        <v>488</v>
      </c>
      <c r="C94" s="19" t="s">
        <v>18</v>
      </c>
      <c r="D94" s="19" t="s">
        <v>59</v>
      </c>
      <c r="E94" s="20" t="s">
        <v>60</v>
      </c>
      <c r="F94" s="19" t="s">
        <v>61</v>
      </c>
      <c r="G94" s="20" t="s">
        <v>62</v>
      </c>
    </row>
    <row r="95" spans="1:7" ht="15.75">
      <c r="A95" s="19" t="s">
        <v>296</v>
      </c>
      <c r="B95" s="15" t="s">
        <v>489</v>
      </c>
      <c r="C95" s="19" t="s">
        <v>18</v>
      </c>
      <c r="D95" s="19" t="s">
        <v>297</v>
      </c>
      <c r="E95" s="20" t="s">
        <v>298</v>
      </c>
      <c r="F95" s="19" t="s">
        <v>299</v>
      </c>
      <c r="G95" s="20" t="s">
        <v>300</v>
      </c>
    </row>
    <row r="96" spans="1:7" ht="15.75">
      <c r="A96" s="19" t="s">
        <v>301</v>
      </c>
      <c r="B96" s="15" t="s">
        <v>490</v>
      </c>
      <c r="C96" s="19" t="s">
        <v>18</v>
      </c>
      <c r="D96" s="19" t="s">
        <v>171</v>
      </c>
      <c r="E96" s="20" t="s">
        <v>172</v>
      </c>
      <c r="F96" s="19" t="s">
        <v>302</v>
      </c>
      <c r="G96" s="20" t="s">
        <v>303</v>
      </c>
    </row>
    <row r="97" spans="1:7" ht="31.5">
      <c r="A97" s="19" t="s">
        <v>304</v>
      </c>
      <c r="B97" s="15" t="s">
        <v>491</v>
      </c>
      <c r="C97" s="19" t="s">
        <v>343</v>
      </c>
      <c r="D97" s="19"/>
      <c r="E97" s="19"/>
      <c r="F97" s="19"/>
      <c r="G97" s="19"/>
    </row>
    <row r="98" spans="1:7" ht="15.75">
      <c r="A98" s="21" t="s">
        <v>305</v>
      </c>
      <c r="B98" s="21"/>
      <c r="C98" s="19" t="s">
        <v>343</v>
      </c>
      <c r="D98" s="21"/>
      <c r="E98" s="21"/>
      <c r="F98" s="21"/>
      <c r="G98" s="21"/>
    </row>
    <row r="99" spans="1:7" ht="15.75">
      <c r="A99" s="16"/>
      <c r="B99" s="16"/>
      <c r="C99" s="16"/>
      <c r="D99" s="16"/>
      <c r="E99" s="16"/>
      <c r="F99" s="16"/>
      <c r="G99" s="16"/>
    </row>
  </sheetData>
  <hyperlinks>
    <hyperlink ref="E96" r:id="rId1" display="mailto:nsaleemm@capital.edu"/>
    <hyperlink ref="G96" r:id="rId2" display="mailto:jsmith13@capital.edu"/>
    <hyperlink ref="E53" r:id="rId3" display="mailto:nsaleemm@capital.edu"/>
    <hyperlink ref="G53" r:id="rId4" display="mailto:mbarsnac@capital.edu"/>
    <hyperlink ref="G85" r:id="rId5" display="mailto:pbriggs@capital.edu"/>
    <hyperlink ref="G80" r:id="rId6" display="mailto:hmassey@capital.edu"/>
    <hyperlink ref="E69" r:id="rId7" display="mailto:adoherty@capital.edu"/>
    <hyperlink ref="G69" r:id="rId8" display="mailto:tzilinci@capital.edu"/>
    <hyperlink ref="E72" r:id="rId9" display="mailto:kdebrouw@capital.edu"/>
    <hyperlink ref="G72" r:id="rId10" display="mailto:lsherwoo@capital.edu"/>
    <hyperlink ref="E31" r:id="rId11" display="mailto:cmoenter@capital.edu"/>
    <hyperlink ref="G31" r:id="rId12" display="mailto:kcheesma@capital.edu"/>
    <hyperlink ref="E62" r:id="rId13" display="mailto:jhutchison@capital.edu"/>
    <hyperlink ref="G62" r:id="rId14" display="mailto:smarille@capital.edu"/>
    <hyperlink ref="E70" r:id="rId15" display="mailto:sdonavan@capital.edu"/>
    <hyperlink ref="G70" r:id="rId16" display="mailto:mdelgado@capital.edu"/>
    <hyperlink ref="E89" r:id="rId17" display="mailto:emaedeke@capital.edu"/>
    <hyperlink ref="G89" r:id="rId18" display="mailto:rross@capital.edu"/>
    <hyperlink ref="E59" r:id="rId19" display="mailto:msmith10@capital.edu"/>
    <hyperlink ref="G59" r:id="rId20" display="mailto:aoehlsch@capital.edu"/>
    <hyperlink ref="E23" r:id="rId21" display="mailto:agiardin@capital.edu"/>
    <hyperlink ref="G23" r:id="rId22" display="mailto:smarille@capital.edu"/>
    <hyperlink ref="G90" r:id="rId23" display="mailto:cduncan@capital.edu"/>
    <hyperlink ref="E79" r:id="rId24" display="mailto:cmaggio@capital.edu"/>
    <hyperlink ref="G79" r:id="rId25" display="mailto:kgriffit@capital.edu"/>
    <hyperlink ref="E14" r:id="rId26" display="mailto:bhuff@capital.edu"/>
    <hyperlink ref="G14" r:id="rId27" display="mailto:nswails@capital.edu"/>
    <hyperlink ref="E24" r:id="rId28" display="mailto:shuff@capital.edu"/>
    <hyperlink ref="G24" r:id="rId29" display="mailto:jhemming@capital.edu"/>
    <hyperlink ref="E84" r:id="rId30" display="mailto:apeltoma@capital.edu"/>
    <hyperlink ref="G84" r:id="rId31" display="mailto:dloeser@capital.edu"/>
    <hyperlink ref="E45" r:id="rId32" display="mailto:emichael@capital.edu"/>
    <hyperlink ref="G45" r:id="rId33" display="mailto:aoehlsch@capital.edu"/>
    <hyperlink ref="G91" r:id="rId34" display="mailto:cduncan@capital.edu"/>
    <hyperlink ref="E40" r:id="rId35" display="mailto:dwhite@capital.edu"/>
    <hyperlink ref="G40" r:id="rId36" display="mailto:astam@capital.edu"/>
    <hyperlink ref="E75" r:id="rId37" display="mailto:adent@capital.edu"/>
    <hyperlink ref="G75" r:id="rId38" display="mailto:kheym@capital.edu"/>
    <hyperlink ref="E10" r:id="rId39" display="mailto:sworthma@capital.edu"/>
    <hyperlink ref="G10" r:id="rId40" display="mailto:dschwant@capital.edu"/>
    <hyperlink ref="G71" r:id="rId41" display="mailto:empsa@capital.edu"/>
    <hyperlink ref="E58" r:id="rId42" display="mailto:msnyder4@capital.edu"/>
    <hyperlink ref="G58" r:id="rId43" display="mailto:nswails@capital.edu"/>
    <hyperlink ref="G88" r:id="rId44" display="mailto:aoehlsch@capital.edu"/>
    <hyperlink ref="E88" r:id="rId45" display="mailto:jerickso@capital.edu"/>
    <hyperlink ref="E77" r:id="rId46" display="mailto:khutchin@capital.edu"/>
    <hyperlink ref="G77" r:id="rId47" display="mailto:lforeman@capital.edu"/>
    <hyperlink ref="E74" r:id="rId48" display="mailto:jpoole@capital.edu"/>
    <hyperlink ref="G74" r:id="rId49" display="mailto:bbroh@capital.edu"/>
    <hyperlink ref="E82" r:id="rId50" display="mailto:abilling@capital.edu"/>
    <hyperlink ref="G82" r:id="rId51" display="mailto:jwillia5@capital.edu"/>
    <hyperlink ref="E43" r:id="rId52" display="mailto:smalone2@capital.edu"/>
    <hyperlink ref="G43" r:id="rId53" display="mailto:sroychou@capital.edu"/>
    <hyperlink ref="G78" r:id="rId54" display="mailto:plocy@capital.edu"/>
    <hyperlink ref="E54" r:id="rId55" display="mailto:kwarner@capital.edu"/>
    <hyperlink ref="E86" r:id="rId56" display="mailto:kfrisso2@capital.edu"/>
    <hyperlink ref="G86" r:id="rId57" display="mailto:aschimme@capital.edu"/>
    <hyperlink ref="E50" r:id="rId58" display="mailto:mhardgro@capital.edu"/>
    <hyperlink ref="G50" r:id="rId59" display="mailto:madams@capital.edu"/>
    <hyperlink ref="E81" r:id="rId60" display="mailto:hrichard@capital.edu"/>
    <hyperlink ref="G81" r:id="rId61" display="mailto:sbennett@capital.edu"/>
    <hyperlink ref="E46" r:id="rId62" display="mailto:spartika@capital.edu"/>
    <hyperlink ref="G46" r:id="rId63" display="mailto:cduncan@capital.edu"/>
    <hyperlink ref="G76" r:id="rId64" display="mailto:swilson@capital.edu"/>
    <hyperlink ref="E34" r:id="rId65" display="mailto:atysl@capital.edu"/>
    <hyperlink ref="G34" r:id="rId66" display="mailto:llocy@capital.edu"/>
    <hyperlink ref="E80" r:id="rId67" display="mailto:klowery@capital.edu"/>
    <hyperlink ref="E2" r:id="rId68" display="mailto:tgreen3@capital.edu"/>
    <hyperlink ref="G2" r:id="rId69" display="mailto:mmueller@capital.edu"/>
    <hyperlink ref="E8" r:id="rId70" display="mailto:bbowers@capital.edu"/>
    <hyperlink ref="G8" r:id="rId71" display="mailto:jrich@capital.edu"/>
    <hyperlink ref="E16" r:id="rId72" display="mailto:kbillups@capital.edu"/>
    <hyperlink ref="G16" r:id="rId73" display="mailto:lroseber@capital.edu"/>
    <hyperlink ref="E18" r:id="rId74" display="mailto:astumbo@capital.edu"/>
    <hyperlink ref="G18" r:id="rId75" display="mailto:jwightma@capital.edu"/>
    <hyperlink ref="E94" r:id="rId76" display="mailto:mkilanow@capital.edu"/>
    <hyperlink ref="G94" r:id="rId77" display="mailto:jthomas6@capital.edu"/>
    <hyperlink ref="E20" r:id="rId78" display="mailto:tyoder@capital.edu"/>
    <hyperlink ref="G20" r:id="rId79" display="mailto:pscheure@capital.edu"/>
    <hyperlink ref="E42" r:id="rId80" display="mailto:aless@capital.edu"/>
    <hyperlink ref="G42" r:id="rId81" display="mailto:astidham@capital.edu"/>
    <hyperlink ref="E83" r:id="rId82" display="mailto:anickell@capital.edu"/>
    <hyperlink ref="G83" r:id="rId83" display="mailto:skoch@capital.edu"/>
    <hyperlink ref="E21" r:id="rId84" display="mailto:escott3@capital.edu"/>
    <hyperlink ref="G21" r:id="rId85" display="mailto:mbarsnac@capital.edu"/>
    <hyperlink ref="E87" r:id="rId86" display="mailto:bbowers@capital.edu"/>
    <hyperlink ref="G87" r:id="rId87" display="mailto:dskinner@capital.edu"/>
    <hyperlink ref="E22" r:id="rId88" display="mailto:jmiciche@capital.edu"/>
    <hyperlink ref="G22" r:id="rId89" display="mailto:wblakely@capital.edu"/>
    <hyperlink ref="E93" r:id="rId90" display="mailto:dwalter@capital.edu"/>
    <hyperlink ref="E27" r:id="rId91" display="mailto:athorbah@capital.edu"/>
    <hyperlink ref="E32" r:id="rId92" display="mailto:rbakley@capital.edu"/>
    <hyperlink ref="G32" r:id="rId93" display="mailto:mmichael@capital.edu"/>
    <hyperlink ref="E35" r:id="rId94" display="mailto:mshafer@capital.edu"/>
    <hyperlink ref="G35" r:id="rId95" display="mailto:avarner2@capital.edu"/>
    <hyperlink ref="E37" r:id="rId96" display="mailto:mwhite6@capital.edu"/>
    <hyperlink ref="G37" r:id="rId97" display="mailto:mjackson743@capital.edu"/>
    <hyperlink ref="E26" r:id="rId98" display="mailto:aking@capital.edu"/>
    <hyperlink ref="G26" r:id="rId99" display="mailto:kmessing@capital.edu"/>
    <hyperlink ref="E15" r:id="rId100" display="mailto:mhazzard@capital.edu"/>
    <hyperlink ref="G15" r:id="rId101" display="mailto:aoehlsch@capital.edu"/>
    <hyperlink ref="E44" r:id="rId102" display="mailto:ocompton@capital.edu"/>
    <hyperlink ref="G44" r:id="rId103" display="mailto:mstey@capital.edu"/>
    <hyperlink ref="E60" r:id="rId104" display="mailto:sbogen@capital.edu"/>
    <hyperlink ref="G60" r:id="rId105" display="mailto:jstadler@capital.edu"/>
    <hyperlink ref="E68" r:id="rId106" display="mailto:jhelmer@capital.edu"/>
    <hyperlink ref="G68" r:id="rId107" display="mailto:bepps@capital.edu"/>
    <hyperlink ref="E95" r:id="rId108" display="mailto:jdoran@capital.edu"/>
    <hyperlink ref="G95" r:id="rId109" display="mailto:ecain@capital.edu"/>
    <hyperlink ref="E78" r:id="rId110" display="mailto:gdenning@capital.edu"/>
    <hyperlink ref="E48" r:id="rId111" display="mailto:dthomako@capital.edu"/>
    <hyperlink ref="G48" r:id="rId112" display="mailto:madams@capital.edu"/>
    <hyperlink ref="E7" r:id="rId113" display="mailto:lhutton@capital.edu"/>
    <hyperlink ref="G7" r:id="rId114" display="mailto:ldarrah@capital.edu"/>
    <hyperlink ref="E9" r:id="rId115" display="mailto:tsweigar@capital.edu"/>
    <hyperlink ref="G9" r:id="rId116" display="mailto:lhassele@capital.edu"/>
    <hyperlink ref="E11" r:id="rId117" display="mailto:nchriste@capital.edu"/>
    <hyperlink ref="G11" r:id="rId118" display="mailto:cmunoz@capital.edu"/>
    <hyperlink ref="E64" r:id="rId119" display="mailto:ldensel@capital.edu"/>
    <hyperlink ref="G64" r:id="rId120" display="mailto:llocy@capital.edu"/>
    <hyperlink ref="E52" r:id="rId121" display="mailto:klowery@capital.edu"/>
    <hyperlink ref="G52" r:id="rId122" display="mailto:akarkows@capital.edu"/>
    <hyperlink ref="G27" r:id="rId123" display="mailto:sjones@capital.edu"/>
    <hyperlink ref="E36" r:id="rId124" display="mailto:bsmith4@capital.edu"/>
    <hyperlink ref="G36" r:id="rId125" display="mailto:agaddis@gaddis4kids.org"/>
    <hyperlink ref="E49" r:id="rId126" display="mailto:anguyen@capital.edu"/>
    <hyperlink ref="G49" r:id="rId127" display="mailto:jadams@capital.edu"/>
    <hyperlink ref="G12" r:id="rId128" display="mailto:cloughri@capital.edu"/>
    <hyperlink ref="E12" r:id="rId129" display="mailto:nlockwoo@capital.edu"/>
    <hyperlink ref="G67" r:id="rId130" display="mailto:smarille@capital.edu"/>
    <hyperlink ref="E33" r:id="rId131" display="mailto:jritter@capital.edu"/>
    <hyperlink ref="G33" r:id="rId132" display="mailto:csalo@capital.edu"/>
    <hyperlink ref="E90" r:id="rId133" display="mailto:bsmith4@capital.edu"/>
    <hyperlink ref="E73" r:id="rId134" display="mailto:sschneider@capital.edu"/>
    <hyperlink ref="G73" r:id="rId135" display="mailto:cduncan@capital.edu"/>
    <hyperlink ref="G4" r:id="rId136" display="mailto:radiansi@capital.edu"/>
    <hyperlink ref="E3" r:id="rId137" display="mailto:tmuse2@capital.edu"/>
    <hyperlink ref="G3" r:id="rId138" display="mailto:vmtarver@yahoo.com"/>
    <hyperlink ref="E30" r:id="rId139" display="mailto:kwarner@capital.edu"/>
    <hyperlink ref="G30" r:id="rId140" display="mailto:jgross2@capital.edu"/>
    <hyperlink ref="E5" r:id="rId141" display="mailto:ccarr2@capital.edu"/>
    <hyperlink ref="G54" r:id="rId142" display="mailto:kshellogg@capital.edu"/>
    <hyperlink ref="E85" r:id="rId143" display="mailto:wholler@capital.edu"/>
    <hyperlink ref="E67" r:id="rId144" display="mailto:aronan@capital.edu"/>
    <hyperlink ref="E71" r:id="rId145" display="mailto:byoder@capital.edu"/>
    <hyperlink ref="E91" r:id="rId146" display="mailto:kkeel@capital.edu"/>
    <hyperlink ref="G5" r:id="rId147" display="mailto:kcheesma@capital.edu"/>
    <hyperlink ref="E28" r:id="rId148" display="mailto:dfroehli@capital.edu"/>
    <hyperlink ref="G28" r:id="rId149" display="mailto:cmcalis@capital.edu"/>
    <hyperlink ref="E47" r:id="rId150" display="mailto:cweaver@capital.edu"/>
    <hyperlink ref="G47" r:id="rId151" display="mailto:smellum@capital.edu"/>
    <hyperlink ref="E51" r:id="rId152" display="mailto:tjones3@capital.edu"/>
    <hyperlink ref="G51" r:id="rId153" display="mailto:bgoodwin@capital.edu"/>
    <hyperlink ref="E17" r:id="rId154" display="mailto:cgoers@capital.edu"/>
    <hyperlink ref="G17" r:id="rId155" display="mailto:aoehlsch@capital.edu"/>
    <hyperlink ref="E13" r:id="rId156" display="mailto:aless@capital.edu"/>
    <hyperlink ref="G13" r:id="rId157" display="mailto:astidham@capital.edu"/>
    <hyperlink ref="E63" r:id="rId158" display="mailto:cweisgar@capital.edu"/>
    <hyperlink ref="G63" r:id="rId159" display="mailto:bpulcini@capital.edu"/>
    <hyperlink ref="E56" r:id="rId160" display="mailto:jjasper@capital.edu"/>
    <hyperlink ref="G56" r:id="rId161" display="mailto:dheaton@capital.edu"/>
  </hyperlinks>
  <printOptions/>
  <pageMargins left="0.7" right="0.7" top="0.75" bottom="0.75" header="0.3" footer="0.3"/>
  <pageSetup orientation="portrait" paperSize="9"/>
  <tableParts>
    <tablePart r:id="rId16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 topLeftCell="A1">
      <selection activeCell="H5" sqref="H5"/>
    </sheetView>
  </sheetViews>
  <sheetFormatPr defaultColWidth="9.140625" defaultRowHeight="15"/>
  <cols>
    <col min="1" max="1" width="6.28125" style="0" customWidth="1"/>
    <col min="2" max="2" width="7.421875" style="0" customWidth="1"/>
    <col min="3" max="3" width="8.28125" style="0" customWidth="1"/>
    <col min="4" max="4" width="36.57421875" style="0" customWidth="1"/>
    <col min="5" max="5" width="12.7109375" style="0" customWidth="1"/>
    <col min="8" max="9" width="29.8515625" style="0" bestFit="1" customWidth="1"/>
    <col min="10" max="10" width="22.140625" style="0" bestFit="1" customWidth="1"/>
    <col min="11" max="11" width="11.7109375" style="0" bestFit="1" customWidth="1"/>
    <col min="12" max="12" width="10.57421875" style="0" bestFit="1" customWidth="1"/>
  </cols>
  <sheetData>
    <row r="1" ht="15.75" thickBot="1">
      <c r="E1" s="33" t="s">
        <v>493</v>
      </c>
    </row>
    <row r="2" spans="1:5" ht="15">
      <c r="A2" s="23">
        <v>21</v>
      </c>
      <c r="B2" s="24">
        <v>30338</v>
      </c>
      <c r="C2" s="25">
        <v>71006</v>
      </c>
      <c r="D2" s="26" t="s">
        <v>494</v>
      </c>
      <c r="E2" s="27">
        <v>500</v>
      </c>
    </row>
    <row r="3" spans="1:5" ht="15">
      <c r="A3" s="23">
        <v>21</v>
      </c>
      <c r="B3" s="24">
        <v>30338</v>
      </c>
      <c r="C3" s="25">
        <v>71001</v>
      </c>
      <c r="D3" s="26" t="s">
        <v>495</v>
      </c>
      <c r="E3" s="28">
        <v>250</v>
      </c>
    </row>
    <row r="4" spans="1:5" ht="15">
      <c r="A4" s="23">
        <v>21</v>
      </c>
      <c r="B4" s="24">
        <v>30338</v>
      </c>
      <c r="C4" s="25">
        <v>71201</v>
      </c>
      <c r="D4" s="26" t="s">
        <v>496</v>
      </c>
      <c r="E4" s="28">
        <v>0</v>
      </c>
    </row>
    <row r="5" spans="1:5" ht="15">
      <c r="A5" s="23">
        <v>21</v>
      </c>
      <c r="B5" s="24">
        <v>30338</v>
      </c>
      <c r="C5" s="25">
        <v>71203</v>
      </c>
      <c r="D5" s="26" t="s">
        <v>497</v>
      </c>
      <c r="E5" s="28">
        <f>E26</f>
        <v>0</v>
      </c>
    </row>
    <row r="6" spans="1:5" ht="15">
      <c r="A6" s="23">
        <v>21</v>
      </c>
      <c r="B6" s="24">
        <v>30338</v>
      </c>
      <c r="C6" s="25">
        <v>71402</v>
      </c>
      <c r="D6" s="26" t="s">
        <v>498</v>
      </c>
      <c r="E6" s="28">
        <v>400</v>
      </c>
    </row>
    <row r="7" spans="1:5" ht="15">
      <c r="A7" s="23">
        <v>21</v>
      </c>
      <c r="B7" s="24">
        <v>30338</v>
      </c>
      <c r="C7" s="25">
        <v>71603</v>
      </c>
      <c r="D7" s="26" t="s">
        <v>499</v>
      </c>
      <c r="E7" s="28">
        <f>E28</f>
        <v>7000</v>
      </c>
    </row>
    <row r="8" spans="1:5" ht="15">
      <c r="A8" s="23">
        <v>21</v>
      </c>
      <c r="B8" s="24">
        <v>30338</v>
      </c>
      <c r="C8" s="25">
        <v>78009</v>
      </c>
      <c r="D8" s="26" t="s">
        <v>500</v>
      </c>
      <c r="E8" s="28">
        <f>E17+E20+E29</f>
        <v>32000</v>
      </c>
    </row>
    <row r="9" spans="1:5" ht="15">
      <c r="A9" s="23">
        <v>21</v>
      </c>
      <c r="B9" s="24">
        <v>30338</v>
      </c>
      <c r="C9" s="25">
        <v>71601</v>
      </c>
      <c r="D9" s="26" t="s">
        <v>501</v>
      </c>
      <c r="E9" s="28">
        <v>2500</v>
      </c>
    </row>
    <row r="10" spans="4:5" ht="15.75" thickBot="1">
      <c r="D10" s="31" t="s">
        <v>502</v>
      </c>
      <c r="E10" s="32">
        <f>SUM(E2:E9)</f>
        <v>42650</v>
      </c>
    </row>
    <row r="11" ht="15.75" thickBot="1">
      <c r="E11" s="30"/>
    </row>
    <row r="12" spans="1:11" ht="15">
      <c r="A12" s="34">
        <v>21</v>
      </c>
      <c r="B12" s="35">
        <v>30338</v>
      </c>
      <c r="C12" s="36">
        <v>70135</v>
      </c>
      <c r="D12" s="37" t="s">
        <v>503</v>
      </c>
      <c r="E12" s="38">
        <v>4000</v>
      </c>
      <c r="H12" s="81" t="s">
        <v>507</v>
      </c>
      <c r="I12" s="82"/>
      <c r="J12" s="82"/>
      <c r="K12" s="83"/>
    </row>
    <row r="13" spans="4:11" ht="15.75" thickBot="1">
      <c r="D13" s="31" t="s">
        <v>502</v>
      </c>
      <c r="E13" s="32">
        <f>SUM(E2:E9)+E12</f>
        <v>46650</v>
      </c>
      <c r="H13" s="47" t="s">
        <v>320</v>
      </c>
      <c r="I13" s="48" t="s">
        <v>321</v>
      </c>
      <c r="J13" s="48" t="s">
        <v>322</v>
      </c>
      <c r="K13" s="49" t="s">
        <v>323</v>
      </c>
    </row>
    <row r="14" spans="5:11" ht="15">
      <c r="E14" s="22"/>
      <c r="H14" s="9" t="s">
        <v>316</v>
      </c>
      <c r="I14" s="10" t="s">
        <v>328</v>
      </c>
      <c r="J14" s="63" t="s">
        <v>515</v>
      </c>
      <c r="K14" s="11">
        <v>1000</v>
      </c>
    </row>
    <row r="15" spans="5:11" ht="15.75" thickBot="1">
      <c r="E15" s="22"/>
      <c r="H15" s="12" t="s">
        <v>324</v>
      </c>
      <c r="I15" s="13" t="s">
        <v>329</v>
      </c>
      <c r="J15" s="64" t="s">
        <v>517</v>
      </c>
      <c r="K15" s="14">
        <v>750</v>
      </c>
    </row>
    <row r="16" spans="4:11" ht="15">
      <c r="D16" s="39" t="s">
        <v>504</v>
      </c>
      <c r="E16" s="38">
        <f>E17</f>
        <v>27000</v>
      </c>
      <c r="H16" s="5" t="s">
        <v>325</v>
      </c>
      <c r="I16" s="6" t="s">
        <v>151</v>
      </c>
      <c r="J16" s="65" t="s">
        <v>518</v>
      </c>
      <c r="K16" s="7">
        <v>750</v>
      </c>
    </row>
    <row r="17" spans="1:11" ht="15.75" thickBot="1">
      <c r="A17" s="23">
        <v>21</v>
      </c>
      <c r="B17" s="24">
        <v>30338</v>
      </c>
      <c r="C17" s="25">
        <v>78009</v>
      </c>
      <c r="D17" s="23" t="s">
        <v>500</v>
      </c>
      <c r="E17" s="29">
        <v>27000</v>
      </c>
      <c r="H17" s="12" t="s">
        <v>326</v>
      </c>
      <c r="I17" s="13" t="s">
        <v>330</v>
      </c>
      <c r="J17" s="64" t="s">
        <v>516</v>
      </c>
      <c r="K17" s="14">
        <v>750</v>
      </c>
    </row>
    <row r="18" spans="5:11" ht="15.75" thickBot="1">
      <c r="E18" s="22"/>
      <c r="H18" s="5" t="s">
        <v>327</v>
      </c>
      <c r="I18" s="6" t="s">
        <v>331</v>
      </c>
      <c r="J18" s="65" t="s">
        <v>541</v>
      </c>
      <c r="K18" s="7">
        <v>750</v>
      </c>
    </row>
    <row r="19" spans="4:11" ht="15">
      <c r="D19" s="39" t="s">
        <v>505</v>
      </c>
      <c r="E19" s="38">
        <f>E20</f>
        <v>5000</v>
      </c>
      <c r="H19" s="5"/>
      <c r="I19" s="6"/>
      <c r="J19" s="6"/>
      <c r="K19" s="8"/>
    </row>
    <row r="20" spans="1:11" ht="15.75" thickBot="1">
      <c r="A20" s="23">
        <v>21</v>
      </c>
      <c r="B20" s="24">
        <v>30338</v>
      </c>
      <c r="C20" s="25">
        <v>78009</v>
      </c>
      <c r="D20" s="23" t="s">
        <v>500</v>
      </c>
      <c r="E20" s="29">
        <v>5000</v>
      </c>
      <c r="H20" s="43"/>
      <c r="I20" s="44"/>
      <c r="J20" s="45" t="s">
        <v>332</v>
      </c>
      <c r="K20" s="46">
        <f>SUM(K14:K19)</f>
        <v>4000</v>
      </c>
    </row>
    <row r="21" ht="15.75" thickBot="1">
      <c r="E21" s="22"/>
    </row>
    <row r="22" spans="4:5" ht="15.75" thickBot="1">
      <c r="D22" s="39" t="s">
        <v>506</v>
      </c>
      <c r="E22" s="38">
        <f>SUM(E23:E30)</f>
        <v>10650</v>
      </c>
    </row>
    <row r="23" spans="1:5" ht="15">
      <c r="A23" s="23">
        <v>21</v>
      </c>
      <c r="B23" s="24">
        <v>30338</v>
      </c>
      <c r="C23" s="25">
        <v>71006</v>
      </c>
      <c r="D23" s="26" t="s">
        <v>494</v>
      </c>
      <c r="E23" s="27">
        <v>500</v>
      </c>
    </row>
    <row r="24" spans="1:5" ht="15">
      <c r="A24" s="23">
        <v>21</v>
      </c>
      <c r="B24" s="24">
        <v>30338</v>
      </c>
      <c r="C24" s="25">
        <v>71001</v>
      </c>
      <c r="D24" s="26" t="s">
        <v>495</v>
      </c>
      <c r="E24" s="28">
        <v>250</v>
      </c>
    </row>
    <row r="25" spans="1:5" ht="15">
      <c r="A25" s="23">
        <v>21</v>
      </c>
      <c r="B25" s="24">
        <v>30338</v>
      </c>
      <c r="C25" s="25">
        <v>71201</v>
      </c>
      <c r="D25" s="26" t="s">
        <v>496</v>
      </c>
      <c r="E25" s="28">
        <v>0</v>
      </c>
    </row>
    <row r="26" spans="1:5" ht="15">
      <c r="A26" s="23">
        <v>21</v>
      </c>
      <c r="B26" s="24">
        <v>30338</v>
      </c>
      <c r="C26" s="25">
        <v>71203</v>
      </c>
      <c r="D26" s="26" t="s">
        <v>497</v>
      </c>
      <c r="E26" s="28">
        <f>E47</f>
        <v>0</v>
      </c>
    </row>
    <row r="27" spans="1:5" ht="15">
      <c r="A27" s="23">
        <v>21</v>
      </c>
      <c r="B27" s="24">
        <v>30338</v>
      </c>
      <c r="C27" s="25">
        <v>71402</v>
      </c>
      <c r="D27" s="26" t="s">
        <v>498</v>
      </c>
      <c r="E27" s="28">
        <v>400</v>
      </c>
    </row>
    <row r="28" spans="1:5" ht="15">
      <c r="A28" s="23">
        <v>21</v>
      </c>
      <c r="B28" s="24">
        <v>30338</v>
      </c>
      <c r="C28" s="25">
        <v>71603</v>
      </c>
      <c r="D28" s="26" t="s">
        <v>499</v>
      </c>
      <c r="E28" s="28">
        <v>7000</v>
      </c>
    </row>
    <row r="29" spans="1:5" ht="15">
      <c r="A29" s="23">
        <v>21</v>
      </c>
      <c r="B29" s="24">
        <v>30338</v>
      </c>
      <c r="C29" s="25">
        <v>78009</v>
      </c>
      <c r="D29" s="26" t="s">
        <v>500</v>
      </c>
      <c r="E29" s="28">
        <v>0</v>
      </c>
    </row>
    <row r="30" spans="1:5" ht="15">
      <c r="A30" s="23">
        <v>21</v>
      </c>
      <c r="B30" s="24">
        <v>30338</v>
      </c>
      <c r="C30" s="25">
        <v>71601</v>
      </c>
      <c r="D30" s="26" t="s">
        <v>501</v>
      </c>
      <c r="E30" s="28">
        <v>2500</v>
      </c>
    </row>
  </sheetData>
  <mergeCells count="1">
    <mergeCell ref="H12:K12"/>
  </mergeCells>
  <hyperlinks>
    <hyperlink ref="J14" r:id="rId1" display="mailto:bwilson@capital.edu"/>
    <hyperlink ref="J17" r:id="rId2" display="mailto:pdonahue@capital.edu"/>
    <hyperlink ref="J18" r:id="rId3" display="mailto:tdilley@capital.edu"/>
    <hyperlink ref="J15" r:id="rId4" display="mailto:mstith@capital.edu"/>
    <hyperlink ref="J16" r:id="rId5" display="mailto:spartika11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workbookViewId="0" topLeftCell="D1">
      <selection activeCell="E22" sqref="E22"/>
    </sheetView>
  </sheetViews>
  <sheetFormatPr defaultColWidth="9.140625" defaultRowHeight="15"/>
  <cols>
    <col min="1" max="1" width="10.140625" style="0" bestFit="1" customWidth="1"/>
    <col min="2" max="2" width="24.00390625" style="1" bestFit="1" customWidth="1"/>
    <col min="3" max="3" width="24.8515625" style="1" bestFit="1" customWidth="1"/>
    <col min="4" max="4" width="21.8515625" style="1" bestFit="1" customWidth="1"/>
    <col min="5" max="5" width="23.00390625" style="4" bestFit="1" customWidth="1"/>
    <col min="6" max="6" width="20.00390625" style="4" bestFit="1" customWidth="1"/>
    <col min="7" max="7" width="20.140625" style="53" bestFit="1" customWidth="1"/>
    <col min="8" max="8" width="29.8515625" style="1" bestFit="1" customWidth="1"/>
    <col min="9" max="9" width="25.140625" style="1" bestFit="1" customWidth="1"/>
    <col min="10" max="10" width="25.140625" style="0" customWidth="1"/>
    <col min="11" max="11" width="20.28125" style="1" customWidth="1"/>
    <col min="12" max="12" width="12.421875" style="4" bestFit="1" customWidth="1"/>
  </cols>
  <sheetData>
    <row r="1" spans="1:12" ht="15.75" thickBot="1">
      <c r="A1" s="40" t="s">
        <v>0</v>
      </c>
      <c r="B1" s="41" t="s">
        <v>1</v>
      </c>
      <c r="C1" s="41" t="s">
        <v>414</v>
      </c>
      <c r="D1" s="41" t="s">
        <v>5</v>
      </c>
      <c r="E1" s="54" t="s">
        <v>2</v>
      </c>
      <c r="F1" s="54" t="s">
        <v>3</v>
      </c>
      <c r="G1" s="52" t="s">
        <v>4</v>
      </c>
      <c r="H1" s="42" t="s">
        <v>6</v>
      </c>
      <c r="I1" s="51" t="s">
        <v>519</v>
      </c>
      <c r="J1" s="51" t="s">
        <v>520</v>
      </c>
      <c r="K1" s="51" t="s">
        <v>511</v>
      </c>
      <c r="L1" s="55" t="s">
        <v>508</v>
      </c>
    </row>
    <row r="2" spans="1:12" ht="15.75" thickTop="1">
      <c r="A2" s="59">
        <v>41011</v>
      </c>
      <c r="B2" s="2" t="s">
        <v>509</v>
      </c>
      <c r="C2" s="2" t="s">
        <v>481</v>
      </c>
      <c r="D2" s="2" t="s">
        <v>510</v>
      </c>
      <c r="E2" s="60">
        <v>42650</v>
      </c>
      <c r="F2" s="60">
        <v>42650</v>
      </c>
      <c r="G2" s="61">
        <f>Table6[[#This Row],[Amount Funded]]/Table6[[#This Row],[Amount Requested]]</f>
        <v>1</v>
      </c>
      <c r="H2" s="2" t="s">
        <v>514</v>
      </c>
      <c r="I2" s="2"/>
      <c r="J2" s="2"/>
      <c r="K2" s="2" t="s">
        <v>512</v>
      </c>
      <c r="L2" s="60">
        <v>42650</v>
      </c>
    </row>
    <row r="3" spans="1:12" ht="15">
      <c r="A3" s="80">
        <v>41023</v>
      </c>
      <c r="B3" s="1" t="s">
        <v>522</v>
      </c>
      <c r="D3" s="1" t="s">
        <v>523</v>
      </c>
      <c r="E3" s="56">
        <v>294</v>
      </c>
      <c r="F3" s="56">
        <v>200</v>
      </c>
      <c r="G3" s="57">
        <f>Table6[[#This Row],[Amount Funded]]/Table6[[#This Row],[Amount Requested]]</f>
        <v>0.6802721088435374</v>
      </c>
      <c r="H3" s="1" t="s">
        <v>504</v>
      </c>
      <c r="I3" s="1" t="s">
        <v>524</v>
      </c>
      <c r="J3" s="1" t="s">
        <v>525</v>
      </c>
      <c r="K3" s="1" t="s">
        <v>521</v>
      </c>
      <c r="L3" s="56">
        <f>L2-Table6[[#This Row],[Amount Funded]]</f>
        <v>42450</v>
      </c>
    </row>
    <row r="4" spans="1:12" ht="15">
      <c r="A4" s="80">
        <v>41023</v>
      </c>
      <c r="B4" s="1" t="s">
        <v>531</v>
      </c>
      <c r="C4" s="1" t="s">
        <v>427</v>
      </c>
      <c r="D4" s="1" t="s">
        <v>532</v>
      </c>
      <c r="E4" s="56">
        <v>200</v>
      </c>
      <c r="F4" s="56">
        <v>100</v>
      </c>
      <c r="G4" s="57">
        <f>Table6[[#This Row],[Amount Funded]]/Table6[[#This Row],[Amount Requested]]</f>
        <v>0.5</v>
      </c>
      <c r="H4" s="1" t="s">
        <v>504</v>
      </c>
      <c r="I4" s="1" t="s">
        <v>524</v>
      </c>
      <c r="J4" s="1" t="s">
        <v>525</v>
      </c>
      <c r="K4" s="1" t="s">
        <v>521</v>
      </c>
      <c r="L4" s="56">
        <f>L3-Table6[[#This Row],[Amount Funded]]</f>
        <v>42350</v>
      </c>
    </row>
    <row r="5" spans="1:12" ht="15">
      <c r="A5" s="80">
        <v>41023</v>
      </c>
      <c r="B5" s="1" t="s">
        <v>526</v>
      </c>
      <c r="C5" s="1" t="s">
        <v>433</v>
      </c>
      <c r="D5" s="1" t="s">
        <v>533</v>
      </c>
      <c r="E5" s="56">
        <v>100</v>
      </c>
      <c r="F5" s="56">
        <v>75</v>
      </c>
      <c r="G5" s="57">
        <f>Table6[[#This Row],[Amount Funded]]/Table6[[#This Row],[Amount Requested]]</f>
        <v>0.75</v>
      </c>
      <c r="H5" s="1" t="s">
        <v>504</v>
      </c>
      <c r="I5" s="1" t="s">
        <v>524</v>
      </c>
      <c r="J5" s="1" t="s">
        <v>525</v>
      </c>
      <c r="K5" s="1" t="s">
        <v>521</v>
      </c>
      <c r="L5" s="56">
        <f>L4-Table6[[#This Row],[Amount Funded]]</f>
        <v>42275</v>
      </c>
    </row>
    <row r="6" spans="1:12" ht="15">
      <c r="A6" s="80">
        <v>41023</v>
      </c>
      <c r="B6" s="1" t="s">
        <v>526</v>
      </c>
      <c r="C6" s="1" t="s">
        <v>433</v>
      </c>
      <c r="D6" s="1" t="s">
        <v>534</v>
      </c>
      <c r="E6" s="56">
        <v>480</v>
      </c>
      <c r="F6" s="56">
        <v>480</v>
      </c>
      <c r="G6" s="57">
        <f>Table6[[#This Row],[Amount Funded]]/Table6[[#This Row],[Amount Requested]]</f>
        <v>1</v>
      </c>
      <c r="H6" s="1" t="s">
        <v>504</v>
      </c>
      <c r="I6" s="1" t="s">
        <v>524</v>
      </c>
      <c r="J6" s="1" t="s">
        <v>525</v>
      </c>
      <c r="K6" s="1" t="s">
        <v>521</v>
      </c>
      <c r="L6" s="56">
        <f>L5-Table6[[#This Row],[Amount Funded]]</f>
        <v>41795</v>
      </c>
    </row>
    <row r="7" spans="1:12" ht="15">
      <c r="A7" s="80">
        <v>41023</v>
      </c>
      <c r="B7" s="1" t="s">
        <v>526</v>
      </c>
      <c r="C7" s="1" t="s">
        <v>433</v>
      </c>
      <c r="D7" s="1" t="s">
        <v>535</v>
      </c>
      <c r="E7" s="56">
        <v>30</v>
      </c>
      <c r="F7" s="56">
        <v>30</v>
      </c>
      <c r="G7" s="57">
        <f>Table6[[#This Row],[Amount Funded]]/Table6[[#This Row],[Amount Requested]]</f>
        <v>1</v>
      </c>
      <c r="H7" s="1" t="s">
        <v>504</v>
      </c>
      <c r="I7" s="1" t="s">
        <v>524</v>
      </c>
      <c r="J7" s="1" t="s">
        <v>525</v>
      </c>
      <c r="K7" s="1" t="s">
        <v>521</v>
      </c>
      <c r="L7" s="56">
        <f>L6-Table6[[#This Row],[Amount Funded]]</f>
        <v>41765</v>
      </c>
    </row>
    <row r="8" spans="1:12" ht="15">
      <c r="A8" s="80">
        <v>41023</v>
      </c>
      <c r="B8" s="1" t="s">
        <v>527</v>
      </c>
      <c r="C8" s="1" t="s">
        <v>536</v>
      </c>
      <c r="D8" s="1" t="s">
        <v>537</v>
      </c>
      <c r="E8" s="56">
        <v>150</v>
      </c>
      <c r="F8" s="56">
        <v>150</v>
      </c>
      <c r="G8" s="57">
        <f>Table6[[#This Row],[Amount Funded]]/Table6[[#This Row],[Amount Requested]]</f>
        <v>1</v>
      </c>
      <c r="H8" s="1" t="s">
        <v>504</v>
      </c>
      <c r="I8" s="1" t="s">
        <v>524</v>
      </c>
      <c r="J8" s="1" t="s">
        <v>525</v>
      </c>
      <c r="K8" s="1" t="s">
        <v>521</v>
      </c>
      <c r="L8" s="56">
        <f>L7-Table6[[#This Row],[Amount Funded]]</f>
        <v>41615</v>
      </c>
    </row>
    <row r="9" spans="1:12" ht="15">
      <c r="A9" s="80">
        <v>41023</v>
      </c>
      <c r="B9" s="1" t="s">
        <v>528</v>
      </c>
      <c r="C9" s="1" t="s">
        <v>465</v>
      </c>
      <c r="D9" s="1" t="s">
        <v>538</v>
      </c>
      <c r="E9" s="56">
        <v>400</v>
      </c>
      <c r="F9" s="56">
        <v>300</v>
      </c>
      <c r="G9" s="57">
        <f>Table6[[#This Row],[Amount Funded]]/Table6[[#This Row],[Amount Requested]]</f>
        <v>0.75</v>
      </c>
      <c r="H9" s="1" t="s">
        <v>504</v>
      </c>
      <c r="I9" s="1" t="s">
        <v>524</v>
      </c>
      <c r="J9" s="1" t="s">
        <v>525</v>
      </c>
      <c r="K9" s="1" t="s">
        <v>521</v>
      </c>
      <c r="L9" s="56">
        <f>L8-Table6[[#This Row],[Amount Funded]]</f>
        <v>41315</v>
      </c>
    </row>
    <row r="10" spans="1:12" ht="15">
      <c r="A10" s="80">
        <v>41023</v>
      </c>
      <c r="B10" s="1" t="s">
        <v>529</v>
      </c>
      <c r="C10" s="1" t="s">
        <v>468</v>
      </c>
      <c r="D10" s="1" t="s">
        <v>539</v>
      </c>
      <c r="E10" s="56">
        <v>360</v>
      </c>
      <c r="F10" s="56">
        <v>180</v>
      </c>
      <c r="G10" s="57">
        <f>Table6[[#This Row],[Amount Funded]]/Table6[[#This Row],[Amount Requested]]</f>
        <v>0.5</v>
      </c>
      <c r="H10" s="1" t="s">
        <v>504</v>
      </c>
      <c r="I10" s="1" t="s">
        <v>524</v>
      </c>
      <c r="J10" s="1" t="s">
        <v>525</v>
      </c>
      <c r="K10" s="1" t="s">
        <v>521</v>
      </c>
      <c r="L10" s="56">
        <f>L9-Table6[[#This Row],[Amount Funded]]</f>
        <v>41135</v>
      </c>
    </row>
    <row r="11" spans="1:12" ht="15">
      <c r="A11" s="80">
        <v>41023</v>
      </c>
      <c r="B11" s="1" t="s">
        <v>530</v>
      </c>
      <c r="C11" s="1" t="s">
        <v>477</v>
      </c>
      <c r="D11" s="1" t="s">
        <v>540</v>
      </c>
      <c r="E11" s="56">
        <v>150</v>
      </c>
      <c r="F11" s="56">
        <v>150</v>
      </c>
      <c r="G11" s="57">
        <f>Table6[[#This Row],[Amount Funded]]/Table6[[#This Row],[Amount Requested]]</f>
        <v>1</v>
      </c>
      <c r="H11" s="1" t="s">
        <v>504</v>
      </c>
      <c r="I11" s="1" t="s">
        <v>524</v>
      </c>
      <c r="J11" s="1" t="s">
        <v>525</v>
      </c>
      <c r="K11" s="1" t="s">
        <v>521</v>
      </c>
      <c r="L11" s="56">
        <f>L10-Table6[[#This Row],[Amount Funded]]</f>
        <v>40985</v>
      </c>
    </row>
    <row r="12" spans="1:12" ht="15">
      <c r="A12" s="80"/>
      <c r="E12" s="56"/>
      <c r="F12" s="56"/>
      <c r="G12" s="57" t="e">
        <f>Table6[[#This Row],[Amount Funded]]/Table6[[#This Row],[Amount Requested]]</f>
        <v>#DIV/0!</v>
      </c>
      <c r="H12" s="1" t="s">
        <v>504</v>
      </c>
      <c r="I12" s="1" t="s">
        <v>524</v>
      </c>
      <c r="J12" s="1" t="s">
        <v>525</v>
      </c>
      <c r="K12" s="1" t="s">
        <v>521</v>
      </c>
      <c r="L12" s="56"/>
    </row>
    <row r="13" spans="1:12" ht="15">
      <c r="A13" s="80"/>
      <c r="E13" s="56"/>
      <c r="F13" s="56"/>
      <c r="G13" s="57" t="e">
        <f>Table6[[#This Row],[Amount Funded]]/Table6[[#This Row],[Amount Requested]]</f>
        <v>#DIV/0!</v>
      </c>
      <c r="H13" s="1" t="s">
        <v>504</v>
      </c>
      <c r="I13" s="1" t="s">
        <v>524</v>
      </c>
      <c r="J13" s="1" t="s">
        <v>525</v>
      </c>
      <c r="K13" s="1" t="s">
        <v>521</v>
      </c>
      <c r="L13" s="56"/>
    </row>
    <row r="14" spans="1:12" ht="15">
      <c r="A14" s="80"/>
      <c r="E14" s="56"/>
      <c r="F14" s="56"/>
      <c r="G14" s="57" t="e">
        <f>Table6[[#This Row],[Amount Funded]]/Table6[[#This Row],[Amount Requested]]</f>
        <v>#DIV/0!</v>
      </c>
      <c r="H14" s="1" t="s">
        <v>504</v>
      </c>
      <c r="I14" s="1" t="s">
        <v>524</v>
      </c>
      <c r="J14" s="1" t="s">
        <v>525</v>
      </c>
      <c r="K14" s="1" t="s">
        <v>521</v>
      </c>
      <c r="L14" s="56"/>
    </row>
    <row r="15" spans="1:12" ht="15">
      <c r="A15" s="80"/>
      <c r="E15" s="56"/>
      <c r="F15" s="56"/>
      <c r="G15" s="57" t="e">
        <f>Table6[[#This Row],[Amount Funded]]/Table6[[#This Row],[Amount Requested]]</f>
        <v>#DIV/0!</v>
      </c>
      <c r="H15" s="1" t="s">
        <v>504</v>
      </c>
      <c r="I15" s="1" t="s">
        <v>524</v>
      </c>
      <c r="J15" s="1" t="s">
        <v>525</v>
      </c>
      <c r="K15" s="1" t="s">
        <v>521</v>
      </c>
      <c r="L15" s="56"/>
    </row>
    <row r="16" spans="1:12" ht="15">
      <c r="A16" s="80"/>
      <c r="E16" s="56"/>
      <c r="F16" s="56"/>
      <c r="G16" s="57" t="e">
        <f>Table6[[#This Row],[Amount Funded]]/Table6[[#This Row],[Amount Requested]]</f>
        <v>#DIV/0!</v>
      </c>
      <c r="H16" s="1" t="s">
        <v>504</v>
      </c>
      <c r="I16" s="1" t="s">
        <v>524</v>
      </c>
      <c r="J16" s="1" t="s">
        <v>525</v>
      </c>
      <c r="K16" s="1" t="s">
        <v>521</v>
      </c>
      <c r="L16" s="56"/>
    </row>
    <row r="17" spans="1:12" ht="15">
      <c r="A17" s="80"/>
      <c r="E17" s="56"/>
      <c r="F17" s="56"/>
      <c r="G17" s="57" t="e">
        <f>Table6[[#This Row],[Amount Funded]]/Table6[[#This Row],[Amount Requested]]</f>
        <v>#DIV/0!</v>
      </c>
      <c r="H17" s="1" t="s">
        <v>504</v>
      </c>
      <c r="I17" s="1" t="s">
        <v>524</v>
      </c>
      <c r="J17" s="1" t="s">
        <v>525</v>
      </c>
      <c r="K17" s="1" t="s">
        <v>521</v>
      </c>
      <c r="L17" s="56"/>
    </row>
    <row r="18" spans="1:12" ht="15">
      <c r="A18" s="80"/>
      <c r="E18" s="56"/>
      <c r="F18" s="56"/>
      <c r="G18" s="57" t="e">
        <f>Table6[[#This Row],[Amount Funded]]/Table6[[#This Row],[Amount Requested]]</f>
        <v>#DIV/0!</v>
      </c>
      <c r="H18" s="1" t="s">
        <v>504</v>
      </c>
      <c r="I18" s="1" t="s">
        <v>524</v>
      </c>
      <c r="J18" s="1" t="s">
        <v>525</v>
      </c>
      <c r="L18" s="56"/>
    </row>
    <row r="19" spans="1:12" ht="15">
      <c r="A19" s="1"/>
      <c r="E19" s="56"/>
      <c r="F19" s="56"/>
      <c r="G19" s="57" t="e">
        <f>Table6[[#This Row],[Amount Funded]]/Table6[[#This Row],[Amount Requested]]</f>
        <v>#DIV/0!</v>
      </c>
      <c r="H19" s="1" t="s">
        <v>504</v>
      </c>
      <c r="I19" s="1" t="s">
        <v>524</v>
      </c>
      <c r="J19" s="1" t="s">
        <v>525</v>
      </c>
      <c r="L19" s="56"/>
    </row>
    <row r="20" spans="1:12" ht="15">
      <c r="A20" s="1"/>
      <c r="E20" s="56"/>
      <c r="F20" s="56"/>
      <c r="G20" s="57" t="e">
        <f>Table6[[#This Row],[Amount Funded]]/Table6[[#This Row],[Amount Requested]]</f>
        <v>#DIV/0!</v>
      </c>
      <c r="J20" s="1"/>
      <c r="L20" s="56"/>
    </row>
    <row r="21" spans="1:12" ht="15">
      <c r="A21" s="1"/>
      <c r="E21" s="56"/>
      <c r="F21" s="56"/>
      <c r="G21" s="57" t="e">
        <f>Table6[[#This Row],[Amount Funded]]/Table6[[#This Row],[Amount Requested]]</f>
        <v>#DIV/0!</v>
      </c>
      <c r="J21" s="1"/>
      <c r="L21" s="56"/>
    </row>
    <row r="22" spans="1:12" ht="15">
      <c r="A22" s="1"/>
      <c r="E22" s="56"/>
      <c r="F22" s="56"/>
      <c r="G22" s="57" t="e">
        <f>Table6[[#This Row],[Amount Funded]]/Table6[[#This Row],[Amount Requested]]</f>
        <v>#DIV/0!</v>
      </c>
      <c r="J22" s="1"/>
      <c r="L22" s="56"/>
    </row>
    <row r="23" spans="1:12" ht="15">
      <c r="A23" s="1"/>
      <c r="E23" s="56"/>
      <c r="F23" s="56"/>
      <c r="G23" s="57" t="e">
        <f>Table6[[#This Row],[Amount Funded]]/Table6[[#This Row],[Amount Requested]]</f>
        <v>#DIV/0!</v>
      </c>
      <c r="J23" s="1"/>
      <c r="L23" s="56"/>
    </row>
    <row r="24" spans="1:12" ht="15">
      <c r="A24" s="1"/>
      <c r="E24" s="56"/>
      <c r="F24" s="56"/>
      <c r="G24" s="57" t="e">
        <f>Table6[[#This Row],[Amount Funded]]/Table6[[#This Row],[Amount Requested]]</f>
        <v>#DIV/0!</v>
      </c>
      <c r="J24" s="1"/>
      <c r="L24" s="56"/>
    </row>
    <row r="25" spans="1:12" ht="15">
      <c r="A25" s="1"/>
      <c r="E25" s="56"/>
      <c r="F25" s="56"/>
      <c r="G25" s="57" t="e">
        <f>Table6[[#This Row],[Amount Funded]]/Table6[[#This Row],[Amount Requested]]</f>
        <v>#DIV/0!</v>
      </c>
      <c r="J25" s="1"/>
      <c r="L25" s="56"/>
    </row>
    <row r="26" spans="1:12" ht="15">
      <c r="A26" s="1"/>
      <c r="E26" s="56"/>
      <c r="F26" s="56"/>
      <c r="G26" s="57" t="e">
        <f>Table6[[#This Row],[Amount Funded]]/Table6[[#This Row],[Amount Requested]]</f>
        <v>#DIV/0!</v>
      </c>
      <c r="J26" s="1"/>
      <c r="L26" s="56"/>
    </row>
    <row r="27" spans="1:12" ht="15">
      <c r="A27" s="1"/>
      <c r="E27" s="56"/>
      <c r="F27" s="56"/>
      <c r="G27" s="57" t="e">
        <f>Table6[[#This Row],[Amount Funded]]/Table6[[#This Row],[Amount Requested]]</f>
        <v>#DIV/0!</v>
      </c>
      <c r="J27" s="1"/>
      <c r="L27" s="56"/>
    </row>
    <row r="28" spans="1:12" ht="15">
      <c r="A28" s="1"/>
      <c r="E28" s="56"/>
      <c r="F28" s="56"/>
      <c r="G28" s="57" t="e">
        <f>Table6[[#This Row],[Amount Funded]]/Table6[[#This Row],[Amount Requested]]</f>
        <v>#DIV/0!</v>
      </c>
      <c r="J28" s="1"/>
      <c r="L28" s="56"/>
    </row>
    <row r="29" spans="1:12" ht="15">
      <c r="A29" s="1"/>
      <c r="E29" s="56"/>
      <c r="F29" s="56"/>
      <c r="G29" s="57" t="e">
        <f>Table6[[#This Row],[Amount Funded]]/Table6[[#This Row],[Amount Requested]]</f>
        <v>#DIV/0!</v>
      </c>
      <c r="J29" s="1"/>
      <c r="L29" s="56"/>
    </row>
    <row r="30" spans="1:12" ht="15">
      <c r="A30" s="1"/>
      <c r="E30" s="56"/>
      <c r="F30" s="56"/>
      <c r="G30" s="57" t="e">
        <f>Table6[[#This Row],[Amount Funded]]/Table6[[#This Row],[Amount Requested]]</f>
        <v>#DIV/0!</v>
      </c>
      <c r="J30" s="1"/>
      <c r="L30" s="56"/>
    </row>
    <row r="31" spans="1:12" ht="15">
      <c r="A31" s="1"/>
      <c r="E31" s="56"/>
      <c r="F31" s="56"/>
      <c r="G31" s="57" t="e">
        <f>Table6[[#This Row],[Amount Funded]]/Table6[[#This Row],[Amount Requested]]</f>
        <v>#DIV/0!</v>
      </c>
      <c r="J31" s="1"/>
      <c r="L31" s="56"/>
    </row>
    <row r="32" spans="1:12" ht="15">
      <c r="A32" s="1"/>
      <c r="E32" s="56"/>
      <c r="F32" s="56"/>
      <c r="G32" s="57" t="e">
        <f>Table6[[#This Row],[Amount Funded]]/Table6[[#This Row],[Amount Requested]]</f>
        <v>#DIV/0!</v>
      </c>
      <c r="J32" s="1"/>
      <c r="L32" s="56"/>
    </row>
    <row r="33" spans="1:12" ht="15">
      <c r="A33" s="1"/>
      <c r="E33" s="56"/>
      <c r="F33" s="56"/>
      <c r="G33" s="57" t="e">
        <f>Table6[[#This Row],[Amount Funded]]/Table6[[#This Row],[Amount Requested]]</f>
        <v>#DIV/0!</v>
      </c>
      <c r="J33" s="1"/>
      <c r="L33" s="56"/>
    </row>
    <row r="34" spans="1:12" ht="15">
      <c r="A34" s="1"/>
      <c r="E34" s="56"/>
      <c r="F34" s="56"/>
      <c r="G34" s="57" t="e">
        <f>Table6[[#This Row],[Amount Funded]]/Table6[[#This Row],[Amount Requested]]</f>
        <v>#DIV/0!</v>
      </c>
      <c r="J34" s="1"/>
      <c r="L34" s="56"/>
    </row>
    <row r="35" spans="1:12" ht="15">
      <c r="A35" s="1"/>
      <c r="E35" s="56"/>
      <c r="F35" s="56"/>
      <c r="G35" s="57" t="e">
        <f>Table6[[#This Row],[Amount Funded]]/Table6[[#This Row],[Amount Requested]]</f>
        <v>#DIV/0!</v>
      </c>
      <c r="J35" s="1"/>
      <c r="L35" s="56"/>
    </row>
    <row r="36" spans="1:12" ht="15">
      <c r="A36" s="1"/>
      <c r="E36" s="56"/>
      <c r="F36" s="56"/>
      <c r="G36" s="57" t="e">
        <f>Table6[[#This Row],[Amount Funded]]/Table6[[#This Row],[Amount Requested]]</f>
        <v>#DIV/0!</v>
      </c>
      <c r="J36" s="1"/>
      <c r="L36" s="56"/>
    </row>
    <row r="37" spans="1:12" ht="15">
      <c r="A37" s="1"/>
      <c r="E37" s="56"/>
      <c r="F37" s="56"/>
      <c r="G37" s="57" t="e">
        <f>Table6[[#This Row],[Amount Funded]]/Table6[[#This Row],[Amount Requested]]</f>
        <v>#DIV/0!</v>
      </c>
      <c r="J37" s="1"/>
      <c r="L37" s="56"/>
    </row>
    <row r="38" spans="1:12" ht="15">
      <c r="A38" s="1"/>
      <c r="E38" s="56"/>
      <c r="F38" s="56"/>
      <c r="G38" s="57" t="e">
        <f>Table6[[#This Row],[Amount Funded]]/Table6[[#This Row],[Amount Requested]]</f>
        <v>#DIV/0!</v>
      </c>
      <c r="J38" s="1"/>
      <c r="L38" s="56"/>
    </row>
    <row r="39" spans="1:12" ht="15">
      <c r="A39" s="1"/>
      <c r="E39" s="56"/>
      <c r="F39" s="56"/>
      <c r="G39" s="57" t="e">
        <f>Table6[[#This Row],[Amount Funded]]/Table6[[#This Row],[Amount Requested]]</f>
        <v>#DIV/0!</v>
      </c>
      <c r="J39" s="1"/>
      <c r="L39" s="56"/>
    </row>
    <row r="40" spans="1:12" ht="15">
      <c r="A40" s="1"/>
      <c r="E40" s="56"/>
      <c r="F40" s="56"/>
      <c r="G40" s="57" t="e">
        <f>Table6[[#This Row],[Amount Funded]]/Table6[[#This Row],[Amount Requested]]</f>
        <v>#DIV/0!</v>
      </c>
      <c r="J40" s="1"/>
      <c r="L40" s="56"/>
    </row>
    <row r="41" spans="1:12" ht="15">
      <c r="A41" s="1"/>
      <c r="E41" s="56"/>
      <c r="F41" s="56"/>
      <c r="G41" s="57" t="e">
        <f>Table6[[#This Row],[Amount Funded]]/Table6[[#This Row],[Amount Requested]]</f>
        <v>#DIV/0!</v>
      </c>
      <c r="J41" s="1"/>
      <c r="L41" s="56"/>
    </row>
    <row r="42" spans="1:12" ht="15">
      <c r="A42" s="1"/>
      <c r="E42" s="56"/>
      <c r="F42" s="56"/>
      <c r="G42" s="57" t="e">
        <f>Table6[[#This Row],[Amount Funded]]/Table6[[#This Row],[Amount Requested]]</f>
        <v>#DIV/0!</v>
      </c>
      <c r="J42" s="1"/>
      <c r="L42" s="56"/>
    </row>
    <row r="43" spans="1:12" ht="15">
      <c r="A43" s="1"/>
      <c r="E43" s="56"/>
      <c r="F43" s="56"/>
      <c r="G43" s="57" t="e">
        <f>Table6[[#This Row],[Amount Funded]]/Table6[[#This Row],[Amount Requested]]</f>
        <v>#DIV/0!</v>
      </c>
      <c r="J43" s="1"/>
      <c r="L43" s="56"/>
    </row>
    <row r="44" spans="1:12" ht="15">
      <c r="A44" s="1"/>
      <c r="E44" s="56"/>
      <c r="F44" s="56"/>
      <c r="G44" s="57" t="e">
        <f>Table6[[#This Row],[Amount Funded]]/Table6[[#This Row],[Amount Requested]]</f>
        <v>#DIV/0!</v>
      </c>
      <c r="J44" s="1"/>
      <c r="L44" s="56"/>
    </row>
    <row r="45" spans="1:12" ht="15">
      <c r="A45" s="1"/>
      <c r="E45" s="56"/>
      <c r="F45" s="56"/>
      <c r="G45" s="57" t="e">
        <f>Table6[[#This Row],[Amount Funded]]/Table6[[#This Row],[Amount Requested]]</f>
        <v>#DIV/0!</v>
      </c>
      <c r="J45" s="1"/>
      <c r="L45" s="56"/>
    </row>
    <row r="46" spans="1:12" ht="15">
      <c r="A46" s="1"/>
      <c r="E46" s="56"/>
      <c r="F46" s="56"/>
      <c r="G46" s="57" t="e">
        <f>Table6[[#This Row],[Amount Funded]]/Table6[[#This Row],[Amount Requested]]</f>
        <v>#DIV/0!</v>
      </c>
      <c r="J46" s="1"/>
      <c r="L46" s="56"/>
    </row>
    <row r="47" spans="1:12" ht="15">
      <c r="A47" s="1"/>
      <c r="E47" s="56"/>
      <c r="F47" s="56"/>
      <c r="G47" s="57" t="e">
        <f>Table6[[#This Row],[Amount Funded]]/Table6[[#This Row],[Amount Requested]]</f>
        <v>#DIV/0!</v>
      </c>
      <c r="J47" s="1"/>
      <c r="L47" s="56"/>
    </row>
    <row r="48" spans="1:12" ht="15">
      <c r="A48" s="1"/>
      <c r="E48" s="56"/>
      <c r="F48" s="56"/>
      <c r="G48" s="57" t="e">
        <f>Table6[[#This Row],[Amount Funded]]/Table6[[#This Row],[Amount Requested]]</f>
        <v>#DIV/0!</v>
      </c>
      <c r="J48" s="1"/>
      <c r="L48" s="56"/>
    </row>
    <row r="49" spans="1:12" ht="15">
      <c r="A49" s="1"/>
      <c r="E49" s="56"/>
      <c r="F49" s="56"/>
      <c r="G49" s="57" t="e">
        <f>Table6[[#This Row],[Amount Funded]]/Table6[[#This Row],[Amount Requested]]</f>
        <v>#DIV/0!</v>
      </c>
      <c r="J49" s="1"/>
      <c r="L49" s="56"/>
    </row>
    <row r="50" spans="1:12" ht="15">
      <c r="A50" s="1"/>
      <c r="E50" s="56"/>
      <c r="F50" s="56"/>
      <c r="G50" s="57" t="e">
        <f>Table6[[#This Row],[Amount Funded]]/Table6[[#This Row],[Amount Requested]]</f>
        <v>#DIV/0!</v>
      </c>
      <c r="J50" s="1"/>
      <c r="L50" s="56"/>
    </row>
    <row r="51" spans="1:12" ht="15">
      <c r="A51" s="1"/>
      <c r="E51" s="56"/>
      <c r="F51" s="56"/>
      <c r="G51" s="57" t="e">
        <f>Table6[[#This Row],[Amount Funded]]/Table6[[#This Row],[Amount Requested]]</f>
        <v>#DIV/0!</v>
      </c>
      <c r="J51" s="1"/>
      <c r="L51" s="56"/>
    </row>
    <row r="52" spans="1:12" ht="15">
      <c r="A52" s="1"/>
      <c r="E52" s="56"/>
      <c r="F52" s="56"/>
      <c r="G52" s="57" t="e">
        <f>Table6[[#This Row],[Amount Funded]]/Table6[[#This Row],[Amount Requested]]</f>
        <v>#DIV/0!</v>
      </c>
      <c r="J52" s="1"/>
      <c r="L52" s="56"/>
    </row>
    <row r="53" spans="1:12" ht="15">
      <c r="A53" s="1"/>
      <c r="E53" s="56"/>
      <c r="F53" s="56"/>
      <c r="G53" s="57" t="e">
        <f>Table6[[#This Row],[Amount Funded]]/Table6[[#This Row],[Amount Requested]]</f>
        <v>#DIV/0!</v>
      </c>
      <c r="J53" s="1"/>
      <c r="L53" s="56"/>
    </row>
    <row r="54" spans="1:12" ht="15">
      <c r="A54" s="1"/>
      <c r="E54" s="56"/>
      <c r="F54" s="56"/>
      <c r="G54" s="57" t="e">
        <f>Table6[[#This Row],[Amount Funded]]/Table6[[#This Row],[Amount Requested]]</f>
        <v>#DIV/0!</v>
      </c>
      <c r="J54" s="1"/>
      <c r="L54" s="56"/>
    </row>
    <row r="55" spans="1:12" ht="15">
      <c r="A55" s="1"/>
      <c r="E55" s="56"/>
      <c r="F55" s="56"/>
      <c r="G55" s="57" t="e">
        <f>Table6[[#This Row],[Amount Funded]]/Table6[[#This Row],[Amount Requested]]</f>
        <v>#DIV/0!</v>
      </c>
      <c r="J55" s="1"/>
      <c r="L55" s="56"/>
    </row>
    <row r="56" spans="1:12" ht="15">
      <c r="A56" s="1"/>
      <c r="E56" s="56"/>
      <c r="F56" s="56"/>
      <c r="G56" s="57" t="e">
        <f>Table6[[#This Row],[Amount Funded]]/Table6[[#This Row],[Amount Requested]]</f>
        <v>#DIV/0!</v>
      </c>
      <c r="J56" s="1"/>
      <c r="L56" s="56"/>
    </row>
    <row r="57" spans="1:12" ht="15">
      <c r="A57" s="1"/>
      <c r="E57" s="56"/>
      <c r="F57" s="56"/>
      <c r="G57" s="57" t="e">
        <f>Table6[[#This Row],[Amount Funded]]/Table6[[#This Row],[Amount Requested]]</f>
        <v>#DIV/0!</v>
      </c>
      <c r="J57" s="1"/>
      <c r="L57" s="56"/>
    </row>
    <row r="58" spans="1:12" ht="15">
      <c r="A58" s="1"/>
      <c r="E58" s="56"/>
      <c r="F58" s="56"/>
      <c r="G58" s="57" t="e">
        <f>Table6[[#This Row],[Amount Funded]]/Table6[[#This Row],[Amount Requested]]</f>
        <v>#DIV/0!</v>
      </c>
      <c r="J58" s="1"/>
      <c r="L58" s="56"/>
    </row>
    <row r="59" spans="1:12" ht="15">
      <c r="A59" s="1"/>
      <c r="E59" s="56"/>
      <c r="F59" s="56"/>
      <c r="G59" s="57" t="e">
        <f>Table6[[#This Row],[Amount Funded]]/Table6[[#This Row],[Amount Requested]]</f>
        <v>#DIV/0!</v>
      </c>
      <c r="J59" s="1"/>
      <c r="L59" s="56"/>
    </row>
    <row r="60" spans="1:12" ht="15">
      <c r="A60" s="1"/>
      <c r="E60" s="56"/>
      <c r="F60" s="56"/>
      <c r="G60" s="57" t="e">
        <f>Table6[[#This Row],[Amount Funded]]/Table6[[#This Row],[Amount Requested]]</f>
        <v>#DIV/0!</v>
      </c>
      <c r="J60" s="1"/>
      <c r="L60" s="56"/>
    </row>
    <row r="61" spans="1:12" ht="15">
      <c r="A61" s="1"/>
      <c r="E61" s="56"/>
      <c r="F61" s="56"/>
      <c r="G61" s="57" t="e">
        <f>Table6[[#This Row],[Amount Funded]]/Table6[[#This Row],[Amount Requested]]</f>
        <v>#DIV/0!</v>
      </c>
      <c r="J61" s="1"/>
      <c r="L61" s="56"/>
    </row>
    <row r="62" spans="1:12" ht="15">
      <c r="A62" s="1"/>
      <c r="E62" s="56"/>
      <c r="F62" s="56"/>
      <c r="G62" s="57" t="e">
        <f>Table6[[#This Row],[Amount Funded]]/Table6[[#This Row],[Amount Requested]]</f>
        <v>#DIV/0!</v>
      </c>
      <c r="J62" s="1"/>
      <c r="L62" s="56"/>
    </row>
    <row r="63" spans="1:12" ht="15">
      <c r="A63" s="1"/>
      <c r="E63" s="56"/>
      <c r="F63" s="56"/>
      <c r="G63" s="57" t="e">
        <f>Table6[[#This Row],[Amount Funded]]/Table6[[#This Row],[Amount Requested]]</f>
        <v>#DIV/0!</v>
      </c>
      <c r="J63" s="1"/>
      <c r="L63" s="56"/>
    </row>
    <row r="64" spans="1:12" ht="15">
      <c r="A64" s="1"/>
      <c r="E64" s="56"/>
      <c r="F64" s="56"/>
      <c r="G64" s="57" t="e">
        <f>Table6[[#This Row],[Amount Funded]]/Table6[[#This Row],[Amount Requested]]</f>
        <v>#DIV/0!</v>
      </c>
      <c r="J64" s="1"/>
      <c r="L64" s="56"/>
    </row>
    <row r="65" spans="1:12" ht="15">
      <c r="A65" s="1"/>
      <c r="E65" s="56"/>
      <c r="F65" s="56"/>
      <c r="G65" s="57" t="e">
        <f>Table6[[#This Row],[Amount Funded]]/Table6[[#This Row],[Amount Requested]]</f>
        <v>#DIV/0!</v>
      </c>
      <c r="J65" s="1"/>
      <c r="L65" s="56"/>
    </row>
    <row r="66" spans="1:12" ht="15">
      <c r="A66" s="1"/>
      <c r="E66" s="56"/>
      <c r="F66" s="56"/>
      <c r="G66" s="57" t="e">
        <f>Table6[[#This Row],[Amount Funded]]/Table6[[#This Row],[Amount Requested]]</f>
        <v>#DIV/0!</v>
      </c>
      <c r="J66" s="1"/>
      <c r="L66" s="56"/>
    </row>
    <row r="67" spans="1:12" ht="15">
      <c r="A67" s="1"/>
      <c r="E67" s="56"/>
      <c r="F67" s="56"/>
      <c r="G67" s="57" t="e">
        <f>Table6[[#This Row],[Amount Funded]]/Table6[[#This Row],[Amount Requested]]</f>
        <v>#DIV/0!</v>
      </c>
      <c r="J67" s="1"/>
      <c r="L67" s="56"/>
    </row>
    <row r="68" spans="1:12" ht="15">
      <c r="A68" s="1"/>
      <c r="E68" s="56"/>
      <c r="F68" s="56"/>
      <c r="G68" s="57" t="e">
        <f>Table6[[#This Row],[Amount Funded]]/Table6[[#This Row],[Amount Requested]]</f>
        <v>#DIV/0!</v>
      </c>
      <c r="J68" s="1"/>
      <c r="L68" s="56"/>
    </row>
    <row r="69" spans="1:12" ht="15">
      <c r="A69" s="1"/>
      <c r="E69" s="56"/>
      <c r="F69" s="56"/>
      <c r="G69" s="57" t="e">
        <f>Table6[[#This Row],[Amount Funded]]/Table6[[#This Row],[Amount Requested]]</f>
        <v>#DIV/0!</v>
      </c>
      <c r="J69" s="1"/>
      <c r="L69" s="56"/>
    </row>
    <row r="70" spans="1:12" ht="15">
      <c r="A70" s="1"/>
      <c r="E70" s="56"/>
      <c r="F70" s="56"/>
      <c r="G70" s="57" t="e">
        <f>Table6[[#This Row],[Amount Funded]]/Table6[[#This Row],[Amount Requested]]</f>
        <v>#DIV/0!</v>
      </c>
      <c r="J70" s="1"/>
      <c r="L70" s="56"/>
    </row>
    <row r="71" spans="1:12" ht="15">
      <c r="A71" s="1"/>
      <c r="E71" s="56"/>
      <c r="F71" s="56"/>
      <c r="G71" s="57" t="e">
        <f>Table6[[#This Row],[Amount Funded]]/Table6[[#This Row],[Amount Requested]]</f>
        <v>#DIV/0!</v>
      </c>
      <c r="J71" s="1"/>
      <c r="L71" s="56"/>
    </row>
    <row r="72" spans="1:12" ht="15">
      <c r="A72" s="1"/>
      <c r="E72" s="56"/>
      <c r="F72" s="56"/>
      <c r="G72" s="57" t="e">
        <f>Table6[[#This Row],[Amount Funded]]/Table6[[#This Row],[Amount Requested]]</f>
        <v>#DIV/0!</v>
      </c>
      <c r="J72" s="1"/>
      <c r="L72" s="56"/>
    </row>
    <row r="73" spans="1:12" ht="15">
      <c r="A73" s="1"/>
      <c r="E73" s="56"/>
      <c r="F73" s="56"/>
      <c r="G73" s="57" t="e">
        <f>Table6[[#This Row],[Amount Funded]]/Table6[[#This Row],[Amount Requested]]</f>
        <v>#DIV/0!</v>
      </c>
      <c r="J73" s="1"/>
      <c r="L73" s="56"/>
    </row>
    <row r="74" spans="1:12" ht="15">
      <c r="A74" s="1"/>
      <c r="E74" s="56"/>
      <c r="F74" s="56"/>
      <c r="G74" s="57" t="e">
        <f>Table6[[#This Row],[Amount Funded]]/Table6[[#This Row],[Amount Requested]]</f>
        <v>#DIV/0!</v>
      </c>
      <c r="J74" s="1"/>
      <c r="L74" s="56"/>
    </row>
    <row r="75" spans="1:12" ht="15">
      <c r="A75" s="1"/>
      <c r="E75" s="56"/>
      <c r="F75" s="56"/>
      <c r="G75" s="57" t="e">
        <f>Table6[[#This Row],[Amount Funded]]/Table6[[#This Row],[Amount Requested]]</f>
        <v>#DIV/0!</v>
      </c>
      <c r="J75" s="1"/>
      <c r="L75" s="56"/>
    </row>
    <row r="76" spans="1:12" ht="15">
      <c r="A76" s="1"/>
      <c r="E76" s="56"/>
      <c r="F76" s="56"/>
      <c r="G76" s="57" t="e">
        <f>Table6[[#This Row],[Amount Funded]]/Table6[[#This Row],[Amount Requested]]</f>
        <v>#DIV/0!</v>
      </c>
      <c r="J76" s="1"/>
      <c r="L76" s="56"/>
    </row>
    <row r="77" spans="1:12" ht="15">
      <c r="A77" s="1"/>
      <c r="E77" s="56"/>
      <c r="F77" s="56"/>
      <c r="G77" s="57" t="e">
        <f>Table6[[#This Row],[Amount Funded]]/Table6[[#This Row],[Amount Requested]]</f>
        <v>#DIV/0!</v>
      </c>
      <c r="J77" s="1"/>
      <c r="L77" s="56"/>
    </row>
    <row r="78" spans="1:12" ht="15">
      <c r="A78" s="1"/>
      <c r="E78" s="56"/>
      <c r="F78" s="56"/>
      <c r="G78" s="57" t="e">
        <f>Table6[[#This Row],[Amount Funded]]/Table6[[#This Row],[Amount Requested]]</f>
        <v>#DIV/0!</v>
      </c>
      <c r="J78" s="1"/>
      <c r="L78" s="56"/>
    </row>
    <row r="79" spans="1:12" ht="15">
      <c r="A79" s="1"/>
      <c r="E79" s="56"/>
      <c r="F79" s="56"/>
      <c r="G79" s="57" t="e">
        <f>Table6[[#This Row],[Amount Funded]]/Table6[[#This Row],[Amount Requested]]</f>
        <v>#DIV/0!</v>
      </c>
      <c r="J79" s="1"/>
      <c r="L79" s="56"/>
    </row>
    <row r="80" spans="1:12" ht="15">
      <c r="A80" s="1"/>
      <c r="E80" s="56"/>
      <c r="F80" s="56"/>
      <c r="G80" s="57" t="e">
        <f>Table6[[#This Row],[Amount Funded]]/Table6[[#This Row],[Amount Requested]]</f>
        <v>#DIV/0!</v>
      </c>
      <c r="J80" s="1"/>
      <c r="L80" s="56"/>
    </row>
    <row r="81" spans="1:12" ht="15">
      <c r="A81" s="1"/>
      <c r="E81" s="56"/>
      <c r="F81" s="56"/>
      <c r="G81" s="57" t="e">
        <f>Table6[[#This Row],[Amount Funded]]/Table6[[#This Row],[Amount Requested]]</f>
        <v>#DIV/0!</v>
      </c>
      <c r="J81" s="1"/>
      <c r="L81" s="56"/>
    </row>
    <row r="82" spans="1:12" ht="15">
      <c r="A82" s="1"/>
      <c r="E82" s="56"/>
      <c r="F82" s="56"/>
      <c r="G82" s="57" t="e">
        <f>Table6[[#This Row],[Amount Funded]]/Table6[[#This Row],[Amount Requested]]</f>
        <v>#DIV/0!</v>
      </c>
      <c r="J82" s="1"/>
      <c r="L82" s="56"/>
    </row>
    <row r="83" spans="1:12" ht="15">
      <c r="A83" s="1"/>
      <c r="E83" s="56"/>
      <c r="F83" s="56"/>
      <c r="G83" s="57" t="e">
        <f>Table6[[#This Row],[Amount Funded]]/Table6[[#This Row],[Amount Requested]]</f>
        <v>#DIV/0!</v>
      </c>
      <c r="J83" s="1"/>
      <c r="L83" s="56"/>
    </row>
    <row r="84" spans="1:12" ht="15">
      <c r="A84" s="1"/>
      <c r="E84" s="56"/>
      <c r="F84" s="56"/>
      <c r="G84" s="57" t="e">
        <f>Table6[[#This Row],[Amount Funded]]/Table6[[#This Row],[Amount Requested]]</f>
        <v>#DIV/0!</v>
      </c>
      <c r="J84" s="1"/>
      <c r="L84" s="56"/>
    </row>
    <row r="85" spans="1:12" ht="15">
      <c r="A85" s="1"/>
      <c r="E85" s="56"/>
      <c r="F85" s="56"/>
      <c r="G85" s="57" t="e">
        <f>Table6[[#This Row],[Amount Funded]]/Table6[[#This Row],[Amount Requested]]</f>
        <v>#DIV/0!</v>
      </c>
      <c r="J85" s="1"/>
      <c r="L85" s="56"/>
    </row>
    <row r="86" spans="1:12" ht="15">
      <c r="A86" s="1"/>
      <c r="E86" s="56"/>
      <c r="F86" s="56"/>
      <c r="G86" s="57" t="e">
        <f>Table6[[#This Row],[Amount Funded]]/Table6[[#This Row],[Amount Requested]]</f>
        <v>#DIV/0!</v>
      </c>
      <c r="J86" s="1"/>
      <c r="L86" s="56"/>
    </row>
    <row r="87" spans="1:12" ht="15">
      <c r="A87" s="1"/>
      <c r="E87" s="56"/>
      <c r="F87" s="56"/>
      <c r="G87" s="57" t="e">
        <f>Table6[[#This Row],[Amount Funded]]/Table6[[#This Row],[Amount Requested]]</f>
        <v>#DIV/0!</v>
      </c>
      <c r="J87" s="1"/>
      <c r="L87" s="56"/>
    </row>
    <row r="88" spans="1:12" ht="15">
      <c r="A88" s="1"/>
      <c r="E88" s="56"/>
      <c r="F88" s="56"/>
      <c r="G88" s="57" t="e">
        <f>Table6[[#This Row],[Amount Funded]]/Table6[[#This Row],[Amount Requested]]</f>
        <v>#DIV/0!</v>
      </c>
      <c r="J88" s="1"/>
      <c r="L88" s="56"/>
    </row>
    <row r="89" spans="1:12" ht="15">
      <c r="A89" s="1"/>
      <c r="E89" s="56"/>
      <c r="F89" s="56"/>
      <c r="G89" s="57" t="e">
        <f>Table6[[#This Row],[Amount Funded]]/Table6[[#This Row],[Amount Requested]]</f>
        <v>#DIV/0!</v>
      </c>
      <c r="J89" s="1"/>
      <c r="L89" s="56"/>
    </row>
    <row r="90" spans="1:12" ht="15">
      <c r="A90" s="1"/>
      <c r="E90" s="56"/>
      <c r="F90" s="56"/>
      <c r="G90" s="57" t="e">
        <f>Table6[[#This Row],[Amount Funded]]/Table6[[#This Row],[Amount Requested]]</f>
        <v>#DIV/0!</v>
      </c>
      <c r="J90" s="1"/>
      <c r="L90" s="56"/>
    </row>
    <row r="91" spans="1:12" ht="15">
      <c r="A91" s="1"/>
      <c r="E91" s="56"/>
      <c r="F91" s="56"/>
      <c r="G91" s="57" t="e">
        <f>Table6[[#This Row],[Amount Funded]]/Table6[[#This Row],[Amount Requested]]</f>
        <v>#DIV/0!</v>
      </c>
      <c r="J91" s="1"/>
      <c r="L91" s="56"/>
    </row>
    <row r="92" spans="1:12" ht="15">
      <c r="A92" s="1"/>
      <c r="E92" s="56"/>
      <c r="F92" s="56"/>
      <c r="G92" s="57" t="e">
        <f>Table6[[#This Row],[Amount Funded]]/Table6[[#This Row],[Amount Requested]]</f>
        <v>#DIV/0!</v>
      </c>
      <c r="J92" s="1"/>
      <c r="L92" s="56"/>
    </row>
    <row r="93" spans="1:12" ht="15">
      <c r="A93" s="1"/>
      <c r="E93" s="56"/>
      <c r="F93" s="56"/>
      <c r="G93" s="57" t="e">
        <f>Table6[[#This Row],[Amount Funded]]/Table6[[#This Row],[Amount Requested]]</f>
        <v>#DIV/0!</v>
      </c>
      <c r="J93" s="1"/>
      <c r="L93" s="56"/>
    </row>
    <row r="94" spans="1:12" ht="15">
      <c r="A94" s="1"/>
      <c r="E94" s="56"/>
      <c r="F94" s="56"/>
      <c r="G94" s="57" t="e">
        <f>Table6[[#This Row],[Amount Funded]]/Table6[[#This Row],[Amount Requested]]</f>
        <v>#DIV/0!</v>
      </c>
      <c r="J94" s="1"/>
      <c r="L94" s="56"/>
    </row>
    <row r="95" spans="1:12" ht="15">
      <c r="A95" s="1"/>
      <c r="E95" s="56"/>
      <c r="F95" s="56"/>
      <c r="G95" s="57" t="e">
        <f>Table6[[#This Row],[Amount Funded]]/Table6[[#This Row],[Amount Requested]]</f>
        <v>#DIV/0!</v>
      </c>
      <c r="J95" s="1"/>
      <c r="L95" s="56"/>
    </row>
    <row r="96" spans="1:12" ht="15">
      <c r="A96" s="1"/>
      <c r="E96" s="56"/>
      <c r="F96" s="56"/>
      <c r="G96" s="57" t="e">
        <f>Table6[[#This Row],[Amount Funded]]/Table6[[#This Row],[Amount Requested]]</f>
        <v>#DIV/0!</v>
      </c>
      <c r="J96" s="1"/>
      <c r="L96" s="56"/>
    </row>
    <row r="97" spans="1:12" ht="15">
      <c r="A97" s="1"/>
      <c r="E97" s="56"/>
      <c r="F97" s="56"/>
      <c r="G97" s="57" t="e">
        <f>Table6[[#This Row],[Amount Funded]]/Table6[[#This Row],[Amount Requested]]</f>
        <v>#DIV/0!</v>
      </c>
      <c r="J97" s="1"/>
      <c r="L97" s="56"/>
    </row>
    <row r="98" spans="1:12" ht="15">
      <c r="A98" s="1"/>
      <c r="E98" s="56"/>
      <c r="F98" s="56"/>
      <c r="G98" s="57" t="e">
        <f>Table6[[#This Row],[Amount Funded]]/Table6[[#This Row],[Amount Requested]]</f>
        <v>#DIV/0!</v>
      </c>
      <c r="J98" s="1"/>
      <c r="L98" s="56"/>
    </row>
    <row r="99" spans="1:12" ht="15">
      <c r="A99" s="1"/>
      <c r="E99" s="56"/>
      <c r="F99" s="56"/>
      <c r="G99" s="57" t="e">
        <f>Table6[[#This Row],[Amount Funded]]/Table6[[#This Row],[Amount Requested]]</f>
        <v>#DIV/0!</v>
      </c>
      <c r="J99" s="1"/>
      <c r="L99" s="56"/>
    </row>
    <row r="100" spans="1:12" ht="15">
      <c r="A100" s="1"/>
      <c r="E100" s="56"/>
      <c r="F100" s="56"/>
      <c r="G100" s="57" t="e">
        <f>Table6[[#This Row],[Amount Funded]]/Table6[[#This Row],[Amount Requested]]</f>
        <v>#DIV/0!</v>
      </c>
      <c r="J100" s="1"/>
      <c r="L100" s="56"/>
    </row>
    <row r="101" spans="1:12" ht="15">
      <c r="A101" s="1"/>
      <c r="E101" s="56"/>
      <c r="F101" s="56"/>
      <c r="G101" s="57" t="e">
        <f>Table6[[#This Row],[Amount Funded]]/Table6[[#This Row],[Amount Requested]]</f>
        <v>#DIV/0!</v>
      </c>
      <c r="J101" s="1"/>
      <c r="L101" s="56"/>
    </row>
    <row r="102" spans="1:12" ht="15">
      <c r="A102" s="1"/>
      <c r="E102" s="56"/>
      <c r="F102" s="56"/>
      <c r="G102" s="57" t="e">
        <f>Table6[[#This Row],[Amount Funded]]/Table6[[#This Row],[Amount Requested]]</f>
        <v>#DIV/0!</v>
      </c>
      <c r="J102" s="1"/>
      <c r="L102" s="56"/>
    </row>
    <row r="103" spans="1:12" ht="15">
      <c r="A103" s="1"/>
      <c r="E103" s="56"/>
      <c r="F103" s="56"/>
      <c r="G103" s="57" t="e">
        <f>Table6[[#This Row],[Amount Funded]]/Table6[[#This Row],[Amount Requested]]</f>
        <v>#DIV/0!</v>
      </c>
      <c r="J103" s="1"/>
      <c r="L103" s="56"/>
    </row>
    <row r="104" spans="1:12" ht="15">
      <c r="A104" s="1"/>
      <c r="E104" s="56"/>
      <c r="F104" s="56"/>
      <c r="G104" s="57" t="e">
        <f>Table6[[#This Row],[Amount Funded]]/Table6[[#This Row],[Amount Requested]]</f>
        <v>#DIV/0!</v>
      </c>
      <c r="J104" s="1"/>
      <c r="L104" s="56"/>
    </row>
    <row r="105" spans="1:12" ht="15">
      <c r="A105" s="1"/>
      <c r="E105" s="56"/>
      <c r="F105" s="56"/>
      <c r="G105" s="57" t="e">
        <f>Table6[[#This Row],[Amount Funded]]/Table6[[#This Row],[Amount Requested]]</f>
        <v>#DIV/0!</v>
      </c>
      <c r="J105" s="1"/>
      <c r="L105" s="56"/>
    </row>
    <row r="106" spans="1:12" ht="15">
      <c r="A106" s="1"/>
      <c r="E106" s="56"/>
      <c r="F106" s="56"/>
      <c r="G106" s="57" t="e">
        <f>Table6[[#This Row],[Amount Funded]]/Table6[[#This Row],[Amount Requested]]</f>
        <v>#DIV/0!</v>
      </c>
      <c r="J106" s="1"/>
      <c r="L106" s="56"/>
    </row>
    <row r="107" spans="1:12" ht="15">
      <c r="A107" s="1"/>
      <c r="E107" s="56"/>
      <c r="F107" s="56"/>
      <c r="G107" s="57" t="e">
        <f>Table6[[#This Row],[Amount Funded]]/Table6[[#This Row],[Amount Requested]]</f>
        <v>#DIV/0!</v>
      </c>
      <c r="J107" s="1"/>
      <c r="L107" s="56"/>
    </row>
    <row r="108" spans="1:12" ht="15">
      <c r="A108" s="1"/>
      <c r="E108" s="56"/>
      <c r="F108" s="56"/>
      <c r="G108" s="57" t="e">
        <f>Table6[[#This Row],[Amount Funded]]/Table6[[#This Row],[Amount Requested]]</f>
        <v>#DIV/0!</v>
      </c>
      <c r="J108" s="1"/>
      <c r="L108" s="56"/>
    </row>
    <row r="109" spans="1:12" ht="15">
      <c r="A109" s="1"/>
      <c r="E109" s="56"/>
      <c r="F109" s="56"/>
      <c r="G109" s="57" t="e">
        <f>Table6[[#This Row],[Amount Funded]]/Table6[[#This Row],[Amount Requested]]</f>
        <v>#DIV/0!</v>
      </c>
      <c r="J109" s="1"/>
      <c r="L109" s="56"/>
    </row>
    <row r="110" spans="1:12" ht="15">
      <c r="A110" s="1"/>
      <c r="E110" s="56"/>
      <c r="F110" s="56"/>
      <c r="G110" s="57" t="e">
        <f>Table6[[#This Row],[Amount Funded]]/Table6[[#This Row],[Amount Requested]]</f>
        <v>#DIV/0!</v>
      </c>
      <c r="J110" s="1"/>
      <c r="L110" s="56"/>
    </row>
    <row r="111" spans="1:12" ht="15">
      <c r="A111" s="1"/>
      <c r="E111" s="56"/>
      <c r="F111" s="56"/>
      <c r="G111" s="57" t="e">
        <f>Table6[[#This Row],[Amount Funded]]/Table6[[#This Row],[Amount Requested]]</f>
        <v>#DIV/0!</v>
      </c>
      <c r="J111" s="1"/>
      <c r="L111" s="56"/>
    </row>
    <row r="112" spans="1:12" ht="15">
      <c r="A112" s="1"/>
      <c r="E112" s="56"/>
      <c r="F112" s="56"/>
      <c r="G112" s="57" t="e">
        <f>Table6[[#This Row],[Amount Funded]]/Table6[[#This Row],[Amount Requested]]</f>
        <v>#DIV/0!</v>
      </c>
      <c r="J112" s="1"/>
      <c r="L112" s="56"/>
    </row>
    <row r="113" spans="1:12" ht="15">
      <c r="A113" s="1"/>
      <c r="E113" s="56"/>
      <c r="F113" s="56"/>
      <c r="G113" s="57" t="e">
        <f>Table6[[#This Row],[Amount Funded]]/Table6[[#This Row],[Amount Requested]]</f>
        <v>#DIV/0!</v>
      </c>
      <c r="J113" s="1"/>
      <c r="L113" s="56"/>
    </row>
    <row r="114" spans="1:12" ht="15">
      <c r="A114" s="1"/>
      <c r="E114" s="56"/>
      <c r="F114" s="56"/>
      <c r="G114" s="57" t="e">
        <f>Table6[[#This Row],[Amount Funded]]/Table6[[#This Row],[Amount Requested]]</f>
        <v>#DIV/0!</v>
      </c>
      <c r="J114" s="1"/>
      <c r="L114" s="56"/>
    </row>
    <row r="115" spans="1:12" ht="15">
      <c r="A115" s="1"/>
      <c r="E115" s="56"/>
      <c r="F115" s="56"/>
      <c r="G115" s="57" t="e">
        <f>Table6[[#This Row],[Amount Funded]]/Table6[[#This Row],[Amount Requested]]</f>
        <v>#DIV/0!</v>
      </c>
      <c r="J115" s="1"/>
      <c r="L115" s="56"/>
    </row>
    <row r="116" spans="1:12" ht="15">
      <c r="A116" s="1"/>
      <c r="E116" s="56"/>
      <c r="F116" s="56"/>
      <c r="G116" s="57" t="e">
        <f>Table6[[#This Row],[Amount Funded]]/Table6[[#This Row],[Amount Requested]]</f>
        <v>#DIV/0!</v>
      </c>
      <c r="J116" s="1"/>
      <c r="L116" s="56"/>
    </row>
    <row r="117" spans="1:12" ht="15">
      <c r="A117" s="1"/>
      <c r="E117" s="56"/>
      <c r="F117" s="56"/>
      <c r="G117" s="57" t="e">
        <f>Table6[[#This Row],[Amount Funded]]/Table6[[#This Row],[Amount Requested]]</f>
        <v>#DIV/0!</v>
      </c>
      <c r="J117" s="1"/>
      <c r="L117" s="56"/>
    </row>
    <row r="118" spans="1:12" ht="15">
      <c r="A118" s="1"/>
      <c r="E118" s="56"/>
      <c r="F118" s="56"/>
      <c r="G118" s="57" t="e">
        <f>Table6[[#This Row],[Amount Funded]]/Table6[[#This Row],[Amount Requested]]</f>
        <v>#DIV/0!</v>
      </c>
      <c r="J118" s="1"/>
      <c r="L118" s="56"/>
    </row>
    <row r="119" spans="1:12" ht="15">
      <c r="A119" s="1"/>
      <c r="E119" s="56"/>
      <c r="F119" s="56"/>
      <c r="G119" s="57" t="e">
        <f>Table6[[#This Row],[Amount Funded]]/Table6[[#This Row],[Amount Requested]]</f>
        <v>#DIV/0!</v>
      </c>
      <c r="J119" s="1"/>
      <c r="L119" s="56"/>
    </row>
    <row r="120" spans="1:12" ht="15">
      <c r="A120" s="1"/>
      <c r="E120" s="56"/>
      <c r="F120" s="56"/>
      <c r="G120" s="57" t="e">
        <f>Table6[[#This Row],[Amount Funded]]/Table6[[#This Row],[Amount Requested]]</f>
        <v>#DIV/0!</v>
      </c>
      <c r="J120" s="1"/>
      <c r="L120" s="56"/>
    </row>
    <row r="121" spans="1:12" ht="15">
      <c r="A121" s="1"/>
      <c r="E121" s="56"/>
      <c r="F121" s="56"/>
      <c r="G121" s="57" t="e">
        <f>Table6[[#This Row],[Amount Funded]]/Table6[[#This Row],[Amount Requested]]</f>
        <v>#DIV/0!</v>
      </c>
      <c r="J121" s="1"/>
      <c r="L121" s="56"/>
    </row>
    <row r="122" spans="1:12" ht="15">
      <c r="A122" s="1"/>
      <c r="E122" s="56"/>
      <c r="F122" s="56"/>
      <c r="G122" s="57" t="e">
        <f>Table6[[#This Row],[Amount Funded]]/Table6[[#This Row],[Amount Requested]]</f>
        <v>#DIV/0!</v>
      </c>
      <c r="J122" s="1"/>
      <c r="L122" s="56"/>
    </row>
    <row r="123" spans="1:12" ht="15">
      <c r="A123" s="1"/>
      <c r="E123" s="56"/>
      <c r="F123" s="56"/>
      <c r="G123" s="57" t="e">
        <f>Table6[[#This Row],[Amount Funded]]/Table6[[#This Row],[Amount Requested]]</f>
        <v>#DIV/0!</v>
      </c>
      <c r="J123" s="1"/>
      <c r="L123" s="56"/>
    </row>
    <row r="124" spans="1:12" ht="15">
      <c r="A124" s="1"/>
      <c r="E124" s="56"/>
      <c r="F124" s="56"/>
      <c r="G124" s="57" t="e">
        <f>Table6[[#This Row],[Amount Funded]]/Table6[[#This Row],[Amount Requested]]</f>
        <v>#DIV/0!</v>
      </c>
      <c r="J124" s="1"/>
      <c r="L124" s="56"/>
    </row>
    <row r="125" spans="1:12" ht="15">
      <c r="A125" s="1"/>
      <c r="E125" s="56"/>
      <c r="F125" s="56"/>
      <c r="G125" s="57" t="e">
        <f>Table6[[#This Row],[Amount Funded]]/Table6[[#This Row],[Amount Requested]]</f>
        <v>#DIV/0!</v>
      </c>
      <c r="J125" s="1"/>
      <c r="L125" s="56"/>
    </row>
    <row r="126" spans="1:12" ht="15">
      <c r="A126" s="1"/>
      <c r="E126" s="56"/>
      <c r="F126" s="56"/>
      <c r="G126" s="57" t="e">
        <f>Table6[[#This Row],[Amount Funded]]/Table6[[#This Row],[Amount Requested]]</f>
        <v>#DIV/0!</v>
      </c>
      <c r="J126" s="1"/>
      <c r="L126" s="56"/>
    </row>
    <row r="127" spans="1:12" ht="15">
      <c r="A127" s="1"/>
      <c r="E127" s="56"/>
      <c r="F127" s="56"/>
      <c r="G127" s="57" t="e">
        <f>Table6[[#This Row],[Amount Funded]]/Table6[[#This Row],[Amount Requested]]</f>
        <v>#DIV/0!</v>
      </c>
      <c r="J127" s="1"/>
      <c r="L127" s="56"/>
    </row>
    <row r="128" spans="1:12" ht="15">
      <c r="A128" s="1"/>
      <c r="E128" s="56"/>
      <c r="F128" s="56"/>
      <c r="G128" s="57" t="e">
        <f>Table6[[#This Row],[Amount Funded]]/Table6[[#This Row],[Amount Requested]]</f>
        <v>#DIV/0!</v>
      </c>
      <c r="J128" s="1"/>
      <c r="L128" s="56"/>
    </row>
    <row r="129" spans="1:12" ht="15">
      <c r="A129" s="1"/>
      <c r="E129" s="56"/>
      <c r="F129" s="56"/>
      <c r="G129" s="57" t="e">
        <f>Table6[[#This Row],[Amount Funded]]/Table6[[#This Row],[Amount Requested]]</f>
        <v>#DIV/0!</v>
      </c>
      <c r="J129" s="1"/>
      <c r="L129" s="56"/>
    </row>
    <row r="130" spans="1:12" ht="15">
      <c r="A130" s="1"/>
      <c r="E130" s="56"/>
      <c r="F130" s="56"/>
      <c r="G130" s="57" t="e">
        <f>Table6[[#This Row],[Amount Funded]]/Table6[[#This Row],[Amount Requested]]</f>
        <v>#DIV/0!</v>
      </c>
      <c r="J130" s="1"/>
      <c r="L130" s="56"/>
    </row>
    <row r="131" spans="1:12" ht="15">
      <c r="A131" s="1"/>
      <c r="E131" s="56"/>
      <c r="F131" s="56"/>
      <c r="G131" s="57" t="e">
        <f>Table6[[#This Row],[Amount Funded]]/Table6[[#This Row],[Amount Requested]]</f>
        <v>#DIV/0!</v>
      </c>
      <c r="J131" s="1"/>
      <c r="L131" s="56"/>
    </row>
    <row r="132" spans="1:12" ht="15">
      <c r="A132" s="1"/>
      <c r="E132" s="56"/>
      <c r="F132" s="56"/>
      <c r="G132" s="57" t="e">
        <f>Table6[[#This Row],[Amount Funded]]/Table6[[#This Row],[Amount Requested]]</f>
        <v>#DIV/0!</v>
      </c>
      <c r="J132" s="1"/>
      <c r="L132" s="56"/>
    </row>
    <row r="133" spans="1:12" ht="15">
      <c r="A133" s="1"/>
      <c r="E133" s="56"/>
      <c r="F133" s="56"/>
      <c r="G133" s="57" t="e">
        <f>Table6[[#This Row],[Amount Funded]]/Table6[[#This Row],[Amount Requested]]</f>
        <v>#DIV/0!</v>
      </c>
      <c r="J133" s="1"/>
      <c r="L133" s="56"/>
    </row>
    <row r="134" spans="1:12" ht="15">
      <c r="A134" s="1"/>
      <c r="E134" s="56"/>
      <c r="F134" s="56"/>
      <c r="G134" s="57" t="e">
        <f>Table6[[#This Row],[Amount Funded]]/Table6[[#This Row],[Amount Requested]]</f>
        <v>#DIV/0!</v>
      </c>
      <c r="J134" s="1"/>
      <c r="L134" s="56"/>
    </row>
    <row r="135" spans="1:12" ht="15">
      <c r="A135" s="1"/>
      <c r="E135" s="56"/>
      <c r="F135" s="56"/>
      <c r="G135" s="57" t="e">
        <f>Table6[[#This Row],[Amount Funded]]/Table6[[#This Row],[Amount Requested]]</f>
        <v>#DIV/0!</v>
      </c>
      <c r="J135" s="1"/>
      <c r="L135" s="56"/>
    </row>
    <row r="136" spans="1:12" ht="15">
      <c r="A136" s="1"/>
      <c r="E136" s="56"/>
      <c r="F136" s="56"/>
      <c r="G136" s="57" t="e">
        <f>Table6[[#This Row],[Amount Funded]]/Table6[[#This Row],[Amount Requested]]</f>
        <v>#DIV/0!</v>
      </c>
      <c r="J136" s="1"/>
      <c r="L136" s="56"/>
    </row>
    <row r="137" spans="1:12" ht="15">
      <c r="A137" s="1"/>
      <c r="E137" s="56"/>
      <c r="F137" s="56"/>
      <c r="G137" s="57" t="e">
        <f>Table6[[#This Row],[Amount Funded]]/Table6[[#This Row],[Amount Requested]]</f>
        <v>#DIV/0!</v>
      </c>
      <c r="J137" s="1"/>
      <c r="L137" s="56"/>
    </row>
    <row r="138" spans="1:12" ht="15">
      <c r="A138" s="1"/>
      <c r="E138" s="56"/>
      <c r="F138" s="56"/>
      <c r="G138" s="57" t="e">
        <f>Table6[[#This Row],[Amount Funded]]/Table6[[#This Row],[Amount Requested]]</f>
        <v>#DIV/0!</v>
      </c>
      <c r="J138" s="1"/>
      <c r="L138" s="56"/>
    </row>
    <row r="139" spans="1:12" ht="15">
      <c r="A139" s="1"/>
      <c r="E139" s="56"/>
      <c r="F139" s="56"/>
      <c r="G139" s="57" t="e">
        <f>Table6[[#This Row],[Amount Funded]]/Table6[[#This Row],[Amount Requested]]</f>
        <v>#DIV/0!</v>
      </c>
      <c r="J139" s="1"/>
      <c r="L139" s="56"/>
    </row>
    <row r="140" spans="1:12" ht="15">
      <c r="A140" s="1"/>
      <c r="E140" s="56"/>
      <c r="F140" s="56"/>
      <c r="G140" s="57" t="e">
        <f>Table6[[#This Row],[Amount Funded]]/Table6[[#This Row],[Amount Requested]]</f>
        <v>#DIV/0!</v>
      </c>
      <c r="J140" s="1"/>
      <c r="L140" s="56"/>
    </row>
    <row r="141" spans="1:12" ht="15">
      <c r="A141" s="1"/>
      <c r="E141" s="56"/>
      <c r="F141" s="56"/>
      <c r="G141" s="57" t="e">
        <f>Table6[[#This Row],[Amount Funded]]/Table6[[#This Row],[Amount Requested]]</f>
        <v>#DIV/0!</v>
      </c>
      <c r="J141" s="1"/>
      <c r="L141" s="56"/>
    </row>
    <row r="142" spans="1:12" ht="15">
      <c r="A142" s="1"/>
      <c r="E142" s="56"/>
      <c r="F142" s="56"/>
      <c r="G142" s="57" t="e">
        <f>Table6[[#This Row],[Amount Funded]]/Table6[[#This Row],[Amount Requested]]</f>
        <v>#DIV/0!</v>
      </c>
      <c r="J142" s="1"/>
      <c r="L142" s="56"/>
    </row>
    <row r="143" spans="1:12" ht="15">
      <c r="A143" s="1"/>
      <c r="E143" s="56"/>
      <c r="F143" s="56"/>
      <c r="G143" s="57" t="e">
        <f>Table6[[#This Row],[Amount Funded]]/Table6[[#This Row],[Amount Requested]]</f>
        <v>#DIV/0!</v>
      </c>
      <c r="J143" s="1"/>
      <c r="L143" s="56"/>
    </row>
    <row r="144" spans="1:12" ht="15">
      <c r="A144" s="1"/>
      <c r="E144" s="56"/>
      <c r="F144" s="56"/>
      <c r="G144" s="57" t="e">
        <f>Table6[[#This Row],[Amount Funded]]/Table6[[#This Row],[Amount Requested]]</f>
        <v>#DIV/0!</v>
      </c>
      <c r="J144" s="1"/>
      <c r="L144" s="56"/>
    </row>
    <row r="145" spans="1:12" ht="15">
      <c r="A145" s="1"/>
      <c r="E145" s="56"/>
      <c r="F145" s="56"/>
      <c r="G145" s="57" t="e">
        <f>Table6[[#This Row],[Amount Funded]]/Table6[[#This Row],[Amount Requested]]</f>
        <v>#DIV/0!</v>
      </c>
      <c r="J145" s="1"/>
      <c r="L145" s="56"/>
    </row>
    <row r="146" spans="1:12" ht="15">
      <c r="A146" s="1"/>
      <c r="E146" s="56"/>
      <c r="F146" s="56"/>
      <c r="G146" s="57" t="e">
        <f>Table6[[#This Row],[Amount Funded]]/Table6[[#This Row],[Amount Requested]]</f>
        <v>#DIV/0!</v>
      </c>
      <c r="J146" s="1"/>
      <c r="L146" s="56"/>
    </row>
  </sheetData>
  <dataValidations count="4">
    <dataValidation type="list" allowBlank="1" showInputMessage="1" showErrorMessage="1" sqref="H2:H146">
      <formula1>"Student Organization Allocation, SG Operations Budget, Special Requests Fund, Capital University"</formula1>
    </dataValidation>
    <dataValidation type="list" allowBlank="1" showInputMessage="1" showErrorMessage="1" sqref="K2:K1048576">
      <formula1>"Deposit, Withdrawal"</formula1>
    </dataValidation>
    <dataValidation type="list" allowBlank="1" showInputMessage="1" showErrorMessage="1" sqref="I2:I1048576">
      <formula1>"Printing, Office Supplies, Postage, Advertising, Travel-Employee, Social, Grant/Other, Conference"</formula1>
    </dataValidation>
    <dataValidation type="list" allowBlank="1" showInputMessage="1" showErrorMessage="1" sqref="J2:J146">
      <formula1>"21-30338-71006, 21-30338-71001, 21-30338-71201, 21-30338-71203, 21-30338-71603, 21-30338-78009, 21-30338-71601"</formula1>
    </dataValidation>
  </dataValidation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 topLeftCell="A1">
      <selection activeCell="H5" sqref="H5"/>
    </sheetView>
  </sheetViews>
  <sheetFormatPr defaultColWidth="9.140625" defaultRowHeight="15"/>
  <cols>
    <col min="1" max="1" width="10.140625" style="0" bestFit="1" customWidth="1"/>
    <col min="2" max="2" width="19.8515625" style="0" bestFit="1" customWidth="1"/>
    <col min="3" max="3" width="24.8515625" style="0" bestFit="1" customWidth="1"/>
    <col min="4" max="4" width="21.8515625" style="0" bestFit="1" customWidth="1"/>
    <col min="5" max="5" width="23.00390625" style="4" bestFit="1" customWidth="1"/>
    <col min="6" max="6" width="20.00390625" style="4" bestFit="1" customWidth="1"/>
    <col min="7" max="7" width="20.140625" style="53" bestFit="1" customWidth="1"/>
    <col min="8" max="8" width="25.140625" style="53" bestFit="1" customWidth="1"/>
    <col min="9" max="9" width="20.57421875" style="53" bestFit="1" customWidth="1"/>
    <col min="10" max="10" width="20.140625" style="53" customWidth="1"/>
    <col min="11" max="11" width="12.421875" style="4" bestFit="1" customWidth="1"/>
    <col min="12" max="12" width="12.7109375" style="0" bestFit="1" customWidth="1"/>
  </cols>
  <sheetData>
    <row r="1" spans="1:11" ht="15.75" thickBot="1">
      <c r="A1" s="40" t="s">
        <v>0</v>
      </c>
      <c r="B1" s="41" t="s">
        <v>1</v>
      </c>
      <c r="C1" s="41" t="s">
        <v>414</v>
      </c>
      <c r="D1" s="41" t="s">
        <v>5</v>
      </c>
      <c r="E1" s="54" t="s">
        <v>2</v>
      </c>
      <c r="F1" s="54" t="s">
        <v>3</v>
      </c>
      <c r="G1" s="58" t="s">
        <v>4</v>
      </c>
      <c r="H1" s="62" t="s">
        <v>519</v>
      </c>
      <c r="I1" s="62" t="s">
        <v>520</v>
      </c>
      <c r="J1" s="62" t="s">
        <v>511</v>
      </c>
      <c r="K1" s="55" t="s">
        <v>508</v>
      </c>
    </row>
    <row r="2" spans="1:11" ht="15.75" thickTop="1">
      <c r="A2" s="59">
        <v>41011</v>
      </c>
      <c r="B2" s="2" t="s">
        <v>509</v>
      </c>
      <c r="C2" s="2" t="s">
        <v>481</v>
      </c>
      <c r="D2" s="2" t="s">
        <v>510</v>
      </c>
      <c r="E2" s="60">
        <v>27000</v>
      </c>
      <c r="F2" s="60">
        <v>27000</v>
      </c>
      <c r="G2" s="61">
        <f>Table6[[#This Row],[Amount Funded]]/Table6[[#This Row],[Amount Requested]]</f>
        <v>1</v>
      </c>
      <c r="H2" s="61"/>
      <c r="I2" s="61"/>
      <c r="J2" s="61" t="s">
        <v>512</v>
      </c>
      <c r="K2" s="60">
        <v>27000</v>
      </c>
    </row>
    <row r="3" spans="1:11" ht="15">
      <c r="A3" s="80">
        <v>41023</v>
      </c>
      <c r="B3" s="1" t="s">
        <v>522</v>
      </c>
      <c r="C3" s="1"/>
      <c r="D3" s="1" t="s">
        <v>523</v>
      </c>
      <c r="E3" s="56">
        <v>294</v>
      </c>
      <c r="F3" s="56">
        <v>200</v>
      </c>
      <c r="G3" s="57">
        <f>Table6[[#This Row],[Amount Funded]]/Table6[[#This Row],[Amount Requested]]</f>
        <v>0.6802721088435374</v>
      </c>
      <c r="H3" s="57" t="s">
        <v>524</v>
      </c>
      <c r="I3" s="57" t="s">
        <v>525</v>
      </c>
      <c r="J3" s="57" t="s">
        <v>521</v>
      </c>
      <c r="K3" s="56">
        <f>K2-Table5[[#This Row],[Amount Funded]]</f>
        <v>26800</v>
      </c>
    </row>
    <row r="4" spans="1:11" ht="15">
      <c r="A4" s="80">
        <v>41023</v>
      </c>
      <c r="B4" s="1" t="s">
        <v>531</v>
      </c>
      <c r="C4" s="1" t="s">
        <v>427</v>
      </c>
      <c r="D4" s="1" t="s">
        <v>532</v>
      </c>
      <c r="E4" s="56">
        <v>200</v>
      </c>
      <c r="F4" s="56">
        <v>100</v>
      </c>
      <c r="G4" s="57">
        <f>Table6[[#This Row],[Amount Funded]]/Table6[[#This Row],[Amount Requested]]</f>
        <v>0.5</v>
      </c>
      <c r="H4" s="57" t="s">
        <v>524</v>
      </c>
      <c r="I4" s="57" t="s">
        <v>525</v>
      </c>
      <c r="J4" s="57" t="s">
        <v>521</v>
      </c>
      <c r="K4" s="56">
        <f>K3-Table5[[#This Row],[Amount Funded]]</f>
        <v>26700</v>
      </c>
    </row>
    <row r="5" spans="1:11" ht="15">
      <c r="A5" s="80">
        <v>41023</v>
      </c>
      <c r="B5" s="1" t="s">
        <v>526</v>
      </c>
      <c r="C5" s="1" t="s">
        <v>433</v>
      </c>
      <c r="D5" s="1" t="s">
        <v>533</v>
      </c>
      <c r="E5" s="56">
        <v>100</v>
      </c>
      <c r="F5" s="56">
        <v>75</v>
      </c>
      <c r="G5" s="57">
        <f>Table6[[#This Row],[Amount Funded]]/Table6[[#This Row],[Amount Requested]]</f>
        <v>0.75</v>
      </c>
      <c r="H5" s="57" t="s">
        <v>524</v>
      </c>
      <c r="I5" s="57" t="s">
        <v>525</v>
      </c>
      <c r="J5" s="57" t="s">
        <v>521</v>
      </c>
      <c r="K5" s="56">
        <f>K4-Table5[[#This Row],[Amount Funded]]</f>
        <v>26625</v>
      </c>
    </row>
    <row r="6" spans="1:11" ht="15">
      <c r="A6" s="80">
        <v>41023</v>
      </c>
      <c r="B6" s="1" t="s">
        <v>526</v>
      </c>
      <c r="C6" s="1" t="s">
        <v>433</v>
      </c>
      <c r="D6" s="1" t="s">
        <v>534</v>
      </c>
      <c r="E6" s="56">
        <v>480</v>
      </c>
      <c r="F6" s="56">
        <v>480</v>
      </c>
      <c r="G6" s="57">
        <f>Table6[[#This Row],[Amount Funded]]/Table6[[#This Row],[Amount Requested]]</f>
        <v>1</v>
      </c>
      <c r="H6" s="57" t="s">
        <v>524</v>
      </c>
      <c r="I6" s="57" t="s">
        <v>525</v>
      </c>
      <c r="J6" s="57" t="s">
        <v>521</v>
      </c>
      <c r="K6" s="56">
        <f>K5-Table5[[#This Row],[Amount Funded]]</f>
        <v>26145</v>
      </c>
    </row>
    <row r="7" spans="1:11" ht="15">
      <c r="A7" s="80">
        <v>41023</v>
      </c>
      <c r="B7" s="1" t="s">
        <v>526</v>
      </c>
      <c r="C7" s="1" t="s">
        <v>433</v>
      </c>
      <c r="D7" s="1" t="s">
        <v>535</v>
      </c>
      <c r="E7" s="56">
        <v>30</v>
      </c>
      <c r="F7" s="56">
        <v>30</v>
      </c>
      <c r="G7" s="57">
        <f>Table6[[#This Row],[Amount Funded]]/Table6[[#This Row],[Amount Requested]]</f>
        <v>1</v>
      </c>
      <c r="H7" s="57" t="s">
        <v>524</v>
      </c>
      <c r="I7" s="57" t="s">
        <v>525</v>
      </c>
      <c r="J7" s="57" t="s">
        <v>521</v>
      </c>
      <c r="K7" s="56">
        <f>K6-Table5[[#This Row],[Amount Funded]]</f>
        <v>26115</v>
      </c>
    </row>
    <row r="8" spans="1:11" ht="15">
      <c r="A8" s="80">
        <v>41023</v>
      </c>
      <c r="B8" s="1" t="s">
        <v>527</v>
      </c>
      <c r="C8" s="1" t="s">
        <v>536</v>
      </c>
      <c r="D8" s="1" t="s">
        <v>537</v>
      </c>
      <c r="E8" s="56">
        <v>150</v>
      </c>
      <c r="F8" s="56">
        <v>150</v>
      </c>
      <c r="G8" s="57">
        <f>Table6[[#This Row],[Amount Funded]]/Table6[[#This Row],[Amount Requested]]</f>
        <v>1</v>
      </c>
      <c r="H8" s="57" t="s">
        <v>524</v>
      </c>
      <c r="I8" s="57" t="s">
        <v>525</v>
      </c>
      <c r="J8" s="57" t="s">
        <v>521</v>
      </c>
      <c r="K8" s="56">
        <f>K7-Table5[[#This Row],[Amount Funded]]</f>
        <v>25965</v>
      </c>
    </row>
    <row r="9" spans="1:11" ht="15">
      <c r="A9" s="80">
        <v>41023</v>
      </c>
      <c r="B9" s="1" t="s">
        <v>528</v>
      </c>
      <c r="C9" s="1" t="s">
        <v>465</v>
      </c>
      <c r="D9" s="1" t="s">
        <v>538</v>
      </c>
      <c r="E9" s="56">
        <v>400</v>
      </c>
      <c r="F9" s="56">
        <v>300</v>
      </c>
      <c r="G9" s="57">
        <f>Table6[[#This Row],[Amount Funded]]/Table6[[#This Row],[Amount Requested]]</f>
        <v>0.75</v>
      </c>
      <c r="H9" s="57" t="s">
        <v>524</v>
      </c>
      <c r="I9" s="57" t="s">
        <v>525</v>
      </c>
      <c r="J9" s="57" t="s">
        <v>521</v>
      </c>
      <c r="K9" s="56">
        <f>K8-Table5[[#This Row],[Amount Funded]]</f>
        <v>25665</v>
      </c>
    </row>
    <row r="10" spans="1:11" ht="15">
      <c r="A10" s="80">
        <v>41023</v>
      </c>
      <c r="B10" s="1" t="s">
        <v>529</v>
      </c>
      <c r="C10" s="1" t="s">
        <v>468</v>
      </c>
      <c r="D10" s="1" t="s">
        <v>539</v>
      </c>
      <c r="E10" s="56">
        <v>360</v>
      </c>
      <c r="F10" s="56">
        <v>180</v>
      </c>
      <c r="G10" s="57">
        <f>Table6[[#This Row],[Amount Funded]]/Table6[[#This Row],[Amount Requested]]</f>
        <v>0.5</v>
      </c>
      <c r="H10" s="57" t="s">
        <v>524</v>
      </c>
      <c r="I10" s="57" t="s">
        <v>525</v>
      </c>
      <c r="J10" s="57" t="s">
        <v>521</v>
      </c>
      <c r="K10" s="56">
        <f>K9-Table5[[#This Row],[Amount Funded]]</f>
        <v>25485</v>
      </c>
    </row>
    <row r="11" spans="1:11" ht="15">
      <c r="A11" s="80">
        <v>41023</v>
      </c>
      <c r="B11" s="1" t="s">
        <v>530</v>
      </c>
      <c r="C11" s="1" t="s">
        <v>477</v>
      </c>
      <c r="D11" s="1" t="s">
        <v>540</v>
      </c>
      <c r="E11" s="56">
        <v>150</v>
      </c>
      <c r="F11" s="56">
        <v>150</v>
      </c>
      <c r="G11" s="57">
        <f>Table6[[#This Row],[Amount Funded]]/Table6[[#This Row],[Amount Requested]]</f>
        <v>1</v>
      </c>
      <c r="H11" s="57" t="s">
        <v>524</v>
      </c>
      <c r="I11" s="57" t="s">
        <v>525</v>
      </c>
      <c r="J11" s="57" t="s">
        <v>521</v>
      </c>
      <c r="K11" s="56">
        <f>K10-Table5[[#This Row],[Amount Funded]]</f>
        <v>25335</v>
      </c>
    </row>
    <row r="12" spans="1:11" ht="15">
      <c r="A12" s="1"/>
      <c r="B12" s="1"/>
      <c r="C12" s="1"/>
      <c r="D12" s="1"/>
      <c r="E12" s="56"/>
      <c r="F12" s="56"/>
      <c r="G12" s="57" t="e">
        <f>Table6[[#This Row],[Amount Funded]]/Table6[[#This Row],[Amount Requested]]</f>
        <v>#DIV/0!</v>
      </c>
      <c r="H12" s="57"/>
      <c r="I12" s="57"/>
      <c r="J12" s="57"/>
      <c r="K12" s="56"/>
    </row>
    <row r="13" spans="1:11" ht="15">
      <c r="A13" s="1"/>
      <c r="B13" s="1"/>
      <c r="C13" s="1"/>
      <c r="D13" s="1"/>
      <c r="E13" s="56"/>
      <c r="F13" s="56"/>
      <c r="G13" s="57" t="e">
        <f>Table6[[#This Row],[Amount Funded]]/Table6[[#This Row],[Amount Requested]]</f>
        <v>#DIV/0!</v>
      </c>
      <c r="H13" s="57"/>
      <c r="I13" s="57"/>
      <c r="J13" s="57"/>
      <c r="K13" s="56"/>
    </row>
    <row r="14" spans="1:11" ht="15">
      <c r="A14" s="1"/>
      <c r="B14" s="1"/>
      <c r="C14" s="1"/>
      <c r="D14" s="1"/>
      <c r="E14" s="56"/>
      <c r="F14" s="56"/>
      <c r="G14" s="57" t="e">
        <f>Table6[[#This Row],[Amount Funded]]/Table6[[#This Row],[Amount Requested]]</f>
        <v>#DIV/0!</v>
      </c>
      <c r="H14" s="57"/>
      <c r="I14" s="57"/>
      <c r="J14" s="57"/>
      <c r="K14" s="56"/>
    </row>
    <row r="15" spans="1:11" ht="15">
      <c r="A15" s="1"/>
      <c r="B15" s="1"/>
      <c r="C15" s="1"/>
      <c r="D15" s="1"/>
      <c r="E15" s="56"/>
      <c r="F15" s="56"/>
      <c r="G15" s="57" t="e">
        <f>Table6[[#This Row],[Amount Funded]]/Table6[[#This Row],[Amount Requested]]</f>
        <v>#DIV/0!</v>
      </c>
      <c r="H15" s="57"/>
      <c r="I15" s="57"/>
      <c r="J15" s="57"/>
      <c r="K15" s="56"/>
    </row>
    <row r="16" spans="1:11" ht="15">
      <c r="A16" s="1"/>
      <c r="B16" s="1"/>
      <c r="C16" s="1"/>
      <c r="D16" s="1"/>
      <c r="E16" s="56"/>
      <c r="F16" s="56"/>
      <c r="G16" s="57" t="e">
        <f>Table6[[#This Row],[Amount Funded]]/Table6[[#This Row],[Amount Requested]]</f>
        <v>#DIV/0!</v>
      </c>
      <c r="H16" s="57"/>
      <c r="I16" s="57"/>
      <c r="J16" s="57"/>
      <c r="K16" s="56"/>
    </row>
    <row r="17" spans="1:11" ht="15">
      <c r="A17" s="1"/>
      <c r="B17" s="1"/>
      <c r="C17" s="1"/>
      <c r="D17" s="1"/>
      <c r="E17" s="56"/>
      <c r="F17" s="56"/>
      <c r="G17" s="57" t="e">
        <f>Table6[[#This Row],[Amount Funded]]/Table6[[#This Row],[Amount Requested]]</f>
        <v>#DIV/0!</v>
      </c>
      <c r="H17" s="57"/>
      <c r="I17" s="57"/>
      <c r="J17" s="57"/>
      <c r="K17" s="56"/>
    </row>
    <row r="18" spans="1:11" ht="15">
      <c r="A18" s="1"/>
      <c r="B18" s="1"/>
      <c r="C18" s="1"/>
      <c r="D18" s="1"/>
      <c r="E18" s="56"/>
      <c r="F18" s="56"/>
      <c r="G18" s="57" t="e">
        <f>Table6[[#This Row],[Amount Funded]]/Table6[[#This Row],[Amount Requested]]</f>
        <v>#DIV/0!</v>
      </c>
      <c r="H18" s="57"/>
      <c r="I18" s="57"/>
      <c r="J18" s="57"/>
      <c r="K18" s="56"/>
    </row>
    <row r="19" spans="1:11" ht="15">
      <c r="A19" s="1"/>
      <c r="B19" s="1"/>
      <c r="C19" s="1"/>
      <c r="D19" s="1"/>
      <c r="E19" s="56"/>
      <c r="F19" s="56"/>
      <c r="G19" s="57" t="e">
        <f>Table6[[#This Row],[Amount Funded]]/Table6[[#This Row],[Amount Requested]]</f>
        <v>#DIV/0!</v>
      </c>
      <c r="H19" s="57"/>
      <c r="I19" s="57"/>
      <c r="J19" s="57"/>
      <c r="K19" s="56"/>
    </row>
    <row r="20" spans="1:11" ht="15">
      <c r="A20" s="1"/>
      <c r="B20" s="1"/>
      <c r="C20" s="1"/>
      <c r="D20" s="1"/>
      <c r="E20" s="56"/>
      <c r="F20" s="56"/>
      <c r="G20" s="57" t="e">
        <f>Table6[[#This Row],[Amount Funded]]/Table6[[#This Row],[Amount Requested]]</f>
        <v>#DIV/0!</v>
      </c>
      <c r="H20" s="57"/>
      <c r="I20" s="57"/>
      <c r="J20" s="57"/>
      <c r="K20" s="56"/>
    </row>
    <row r="21" spans="1:11" ht="15">
      <c r="A21" s="1"/>
      <c r="B21" s="1"/>
      <c r="C21" s="1"/>
      <c r="D21" s="1"/>
      <c r="E21" s="56"/>
      <c r="F21" s="56"/>
      <c r="G21" s="57" t="e">
        <f>Table6[[#This Row],[Amount Funded]]/Table6[[#This Row],[Amount Requested]]</f>
        <v>#DIV/0!</v>
      </c>
      <c r="H21" s="57"/>
      <c r="I21" s="57"/>
      <c r="J21" s="57"/>
      <c r="K21" s="56"/>
    </row>
    <row r="22" spans="1:11" ht="15">
      <c r="A22" s="1"/>
      <c r="B22" s="1"/>
      <c r="C22" s="1"/>
      <c r="D22" s="1"/>
      <c r="E22" s="56"/>
      <c r="F22" s="56"/>
      <c r="G22" s="57" t="e">
        <f>Table6[[#This Row],[Amount Funded]]/Table6[[#This Row],[Amount Requested]]</f>
        <v>#DIV/0!</v>
      </c>
      <c r="H22" s="57"/>
      <c r="I22" s="57"/>
      <c r="J22" s="57"/>
      <c r="K22" s="56"/>
    </row>
    <row r="23" spans="1:11" ht="15">
      <c r="A23" s="1"/>
      <c r="B23" s="1"/>
      <c r="C23" s="1"/>
      <c r="D23" s="1"/>
      <c r="E23" s="56"/>
      <c r="F23" s="56"/>
      <c r="G23" s="57" t="e">
        <f>Table6[[#This Row],[Amount Funded]]/Table6[[#This Row],[Amount Requested]]</f>
        <v>#DIV/0!</v>
      </c>
      <c r="H23" s="57"/>
      <c r="I23" s="57"/>
      <c r="J23" s="57"/>
      <c r="K23" s="56"/>
    </row>
    <row r="24" spans="1:11" ht="15">
      <c r="A24" s="1"/>
      <c r="B24" s="1"/>
      <c r="C24" s="1"/>
      <c r="D24" s="1"/>
      <c r="E24" s="56"/>
      <c r="F24" s="56"/>
      <c r="G24" s="57" t="e">
        <f>Table6[[#This Row],[Amount Funded]]/Table6[[#This Row],[Amount Requested]]</f>
        <v>#DIV/0!</v>
      </c>
      <c r="H24" s="57"/>
      <c r="I24" s="57"/>
      <c r="J24" s="57"/>
      <c r="K24" s="56"/>
    </row>
    <row r="25" spans="1:11" ht="15">
      <c r="A25" s="1"/>
      <c r="B25" s="1"/>
      <c r="C25" s="1"/>
      <c r="D25" s="1"/>
      <c r="E25" s="56"/>
      <c r="F25" s="56"/>
      <c r="G25" s="57" t="e">
        <f>Table6[[#This Row],[Amount Funded]]/Table6[[#This Row],[Amount Requested]]</f>
        <v>#DIV/0!</v>
      </c>
      <c r="H25" s="57"/>
      <c r="I25" s="57"/>
      <c r="J25" s="57"/>
      <c r="K25" s="56"/>
    </row>
    <row r="26" spans="1:11" ht="15">
      <c r="A26" s="1"/>
      <c r="B26" s="1"/>
      <c r="C26" s="1"/>
      <c r="D26" s="1"/>
      <c r="E26" s="56"/>
      <c r="F26" s="56"/>
      <c r="G26" s="57" t="e">
        <f>Table6[[#This Row],[Amount Funded]]/Table6[[#This Row],[Amount Requested]]</f>
        <v>#DIV/0!</v>
      </c>
      <c r="H26" s="57"/>
      <c r="I26" s="57"/>
      <c r="J26" s="57"/>
      <c r="K26" s="56"/>
    </row>
    <row r="27" spans="1:11" ht="15">
      <c r="A27" s="1"/>
      <c r="B27" s="1"/>
      <c r="C27" s="1"/>
      <c r="D27" s="1"/>
      <c r="E27" s="56"/>
      <c r="F27" s="56"/>
      <c r="G27" s="57" t="e">
        <f>Table6[[#This Row],[Amount Funded]]/Table6[[#This Row],[Amount Requested]]</f>
        <v>#DIV/0!</v>
      </c>
      <c r="H27" s="57"/>
      <c r="I27" s="57"/>
      <c r="J27" s="57"/>
      <c r="K27" s="56"/>
    </row>
  </sheetData>
  <dataValidations count="3">
    <dataValidation type="list" allowBlank="1" showInputMessage="1" showErrorMessage="1" sqref="J1:J1048576">
      <formula1>"Deposit, Withdrawal"</formula1>
    </dataValidation>
    <dataValidation type="list" allowBlank="1" showInputMessage="1" showErrorMessage="1" sqref="H2:H27">
      <formula1>"Printing, Office Supplies, Postage, Advertising, Travel-Employee, Social, Grant/Other, Conference"</formula1>
    </dataValidation>
    <dataValidation type="list" allowBlank="1" showInputMessage="1" showErrorMessage="1" sqref="I2:I27">
      <formula1>"21-30338-71006, 21-30338-71001, 21-30338-71201, 21-30338-71203, 21-30338-71603, 21-30338-78009, 21-30338-71601"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 topLeftCell="A1">
      <selection activeCell="H16" sqref="H16"/>
    </sheetView>
  </sheetViews>
  <sheetFormatPr defaultColWidth="9.140625" defaultRowHeight="15"/>
  <cols>
    <col min="1" max="1" width="10.140625" style="0" bestFit="1" customWidth="1"/>
    <col min="2" max="2" width="19.8515625" style="0" bestFit="1" customWidth="1"/>
    <col min="3" max="3" width="24.8515625" style="0" bestFit="1" customWidth="1"/>
    <col min="4" max="4" width="21.8515625" style="0" bestFit="1" customWidth="1"/>
    <col min="5" max="5" width="23.00390625" style="4" bestFit="1" customWidth="1"/>
    <col min="6" max="6" width="20.00390625" style="4" bestFit="1" customWidth="1"/>
    <col min="7" max="7" width="20.140625" style="53" bestFit="1" customWidth="1"/>
    <col min="8" max="8" width="25.140625" style="53" bestFit="1" customWidth="1"/>
    <col min="9" max="10" width="20.140625" style="53" customWidth="1"/>
    <col min="11" max="11" width="12.421875" style="4" bestFit="1" customWidth="1"/>
    <col min="12" max="12" width="12.7109375" style="0" bestFit="1" customWidth="1"/>
  </cols>
  <sheetData>
    <row r="1" spans="1:11" ht="15.75" thickBot="1">
      <c r="A1" s="40" t="s">
        <v>0</v>
      </c>
      <c r="B1" s="41" t="s">
        <v>1</v>
      </c>
      <c r="C1" s="41" t="s">
        <v>414</v>
      </c>
      <c r="D1" s="41" t="s">
        <v>5</v>
      </c>
      <c r="E1" s="54" t="s">
        <v>2</v>
      </c>
      <c r="F1" s="54" t="s">
        <v>3</v>
      </c>
      <c r="G1" s="58" t="s">
        <v>4</v>
      </c>
      <c r="H1" s="62" t="s">
        <v>519</v>
      </c>
      <c r="I1" s="62" t="s">
        <v>520</v>
      </c>
      <c r="J1" s="62" t="s">
        <v>511</v>
      </c>
      <c r="K1" s="55" t="s">
        <v>508</v>
      </c>
    </row>
    <row r="2" spans="1:11" ht="15.75" thickTop="1">
      <c r="A2" s="59">
        <f ca="1">TODAY()</f>
        <v>41123</v>
      </c>
      <c r="B2" s="2" t="s">
        <v>509</v>
      </c>
      <c r="C2" s="2" t="s">
        <v>481</v>
      </c>
      <c r="D2" s="2" t="s">
        <v>510</v>
      </c>
      <c r="E2" s="60">
        <v>10650</v>
      </c>
      <c r="F2" s="60">
        <v>10650</v>
      </c>
      <c r="G2" s="61">
        <f>Table4[[#This Row],[Amount Funded]]/Table4[[#This Row],[Amount Requested]]</f>
        <v>1</v>
      </c>
      <c r="H2" s="61"/>
      <c r="I2" s="61"/>
      <c r="J2" s="61" t="s">
        <v>513</v>
      </c>
      <c r="K2" s="60">
        <v>10650</v>
      </c>
    </row>
    <row r="3" spans="1:11" ht="15">
      <c r="A3" s="1"/>
      <c r="B3" s="1"/>
      <c r="C3" s="1"/>
      <c r="D3" s="1"/>
      <c r="E3" s="56"/>
      <c r="F3" s="56"/>
      <c r="G3" s="57" t="e">
        <f>Table4[[#This Row],[Amount Funded]]/Table4[[#This Row],[Amount Requested]]</f>
        <v>#DIV/0!</v>
      </c>
      <c r="H3" s="57"/>
      <c r="I3" s="57"/>
      <c r="J3" s="57"/>
      <c r="K3" s="56"/>
    </row>
    <row r="4" ht="15">
      <c r="G4" s="53" t="e">
        <f>Table4[[#This Row],[Amount Funded]]/Table4[[#This Row],[Amount Requested]]</f>
        <v>#DIV/0!</v>
      </c>
    </row>
    <row r="5" ht="15">
      <c r="G5" s="53" t="e">
        <f>Table4[[#This Row],[Amount Funded]]/Table4[[#This Row],[Amount Requested]]</f>
        <v>#DIV/0!</v>
      </c>
    </row>
    <row r="6" ht="15">
      <c r="G6" s="53" t="e">
        <f>Table4[[#This Row],[Amount Funded]]/Table4[[#This Row],[Amount Requested]]</f>
        <v>#DIV/0!</v>
      </c>
    </row>
    <row r="7" ht="15">
      <c r="G7" s="53" t="e">
        <f>Table4[[#This Row],[Amount Funded]]/Table4[[#This Row],[Amount Requested]]</f>
        <v>#DIV/0!</v>
      </c>
    </row>
    <row r="8" ht="15">
      <c r="G8" s="53" t="e">
        <f>Table4[[#This Row],[Amount Funded]]/Table4[[#This Row],[Amount Requested]]</f>
        <v>#DIV/0!</v>
      </c>
    </row>
    <row r="9" ht="15">
      <c r="G9" s="53" t="e">
        <f>Table4[[#This Row],[Amount Funded]]/Table4[[#This Row],[Amount Requested]]</f>
        <v>#DIV/0!</v>
      </c>
    </row>
    <row r="10" ht="15">
      <c r="G10" s="53" t="e">
        <f>Table4[[#This Row],[Amount Funded]]/Table4[[#This Row],[Amount Requested]]</f>
        <v>#DIV/0!</v>
      </c>
    </row>
    <row r="11" ht="15">
      <c r="G11" s="53" t="e">
        <f>Table4[[#This Row],[Amount Funded]]/Table4[[#This Row],[Amount Requested]]</f>
        <v>#DIV/0!</v>
      </c>
    </row>
    <row r="12" ht="15">
      <c r="G12" s="53" t="e">
        <f>Table4[[#This Row],[Amount Funded]]/Table4[[#This Row],[Amount Requested]]</f>
        <v>#DIV/0!</v>
      </c>
    </row>
    <row r="13" ht="15">
      <c r="G13" s="53" t="e">
        <f>Table4[[#This Row],[Amount Funded]]/Table4[[#This Row],[Amount Requested]]</f>
        <v>#DIV/0!</v>
      </c>
    </row>
    <row r="14" ht="15">
      <c r="G14" s="53" t="e">
        <f>Table4[[#This Row],[Amount Funded]]/Table4[[#This Row],[Amount Requested]]</f>
        <v>#DIV/0!</v>
      </c>
    </row>
    <row r="15" ht="15">
      <c r="G15" s="53" t="e">
        <f>Table4[[#This Row],[Amount Funded]]/Table4[[#This Row],[Amount Requested]]</f>
        <v>#DIV/0!</v>
      </c>
    </row>
    <row r="16" ht="15">
      <c r="G16" s="53" t="e">
        <f>Table4[[#This Row],[Amount Funded]]/Table4[[#This Row],[Amount Requested]]</f>
        <v>#DIV/0!</v>
      </c>
    </row>
    <row r="17" ht="15">
      <c r="G17" s="53" t="e">
        <f>Table4[[#This Row],[Amount Funded]]/Table4[[#This Row],[Amount Requested]]</f>
        <v>#DIV/0!</v>
      </c>
    </row>
    <row r="18" ht="15">
      <c r="G18" s="53" t="e">
        <f>Table4[[#This Row],[Amount Funded]]/Table4[[#This Row],[Amount Requested]]</f>
        <v>#DIV/0!</v>
      </c>
    </row>
    <row r="19" ht="15">
      <c r="G19" s="53" t="e">
        <f>Table4[[#This Row],[Amount Funded]]/Table4[[#This Row],[Amount Requested]]</f>
        <v>#DIV/0!</v>
      </c>
    </row>
    <row r="20" ht="15">
      <c r="G20" s="53" t="e">
        <f>Table4[[#This Row],[Amount Funded]]/Table4[[#This Row],[Amount Requested]]</f>
        <v>#DIV/0!</v>
      </c>
    </row>
    <row r="21" ht="15">
      <c r="G21" s="53" t="e">
        <f>Table4[[#This Row],[Amount Funded]]/Table4[[#This Row],[Amount Requested]]</f>
        <v>#DIV/0!</v>
      </c>
    </row>
    <row r="22" ht="15">
      <c r="G22" s="53" t="e">
        <f>Table4[[#This Row],[Amount Funded]]/Table4[[#This Row],[Amount Requested]]</f>
        <v>#DIV/0!</v>
      </c>
    </row>
    <row r="23" ht="15">
      <c r="G23" s="53" t="e">
        <f>Table4[[#This Row],[Amount Funded]]/Table4[[#This Row],[Amount Requested]]</f>
        <v>#DIV/0!</v>
      </c>
    </row>
    <row r="24" ht="15">
      <c r="G24" s="53" t="e">
        <f>Table4[[#This Row],[Amount Funded]]/Table4[[#This Row],[Amount Requested]]</f>
        <v>#DIV/0!</v>
      </c>
    </row>
    <row r="25" ht="15">
      <c r="G25" s="53" t="e">
        <f>Table4[[#This Row],[Amount Funded]]/Table4[[#This Row],[Amount Requested]]</f>
        <v>#DIV/0!</v>
      </c>
    </row>
    <row r="26" ht="15">
      <c r="G26" s="53" t="e">
        <f>Table4[[#This Row],[Amount Funded]]/Table4[[#This Row],[Amount Requested]]</f>
        <v>#DIV/0!</v>
      </c>
    </row>
    <row r="27" ht="15">
      <c r="G27" s="53" t="e">
        <f>Table4[[#This Row],[Amount Funded]]/Table4[[#This Row],[Amount Requested]]</f>
        <v>#DIV/0!</v>
      </c>
    </row>
  </sheetData>
  <dataValidations count="3">
    <dataValidation type="list" allowBlank="1" showInputMessage="1" showErrorMessage="1" sqref="J1:J1048576">
      <formula1>"Deposit, Withdrawal"</formula1>
    </dataValidation>
    <dataValidation type="list" allowBlank="1" showInputMessage="1" showErrorMessage="1" sqref="I2:I27">
      <formula1>"21-30338-71006, 21-30338-71001, 21-30338-71201, 21-30338-71203, 21-30338-71603, 21-30338-78009, 21-30338-71601"</formula1>
    </dataValidation>
    <dataValidation type="list" allowBlank="1" showInputMessage="1" showErrorMessage="1" sqref="H2:H27">
      <formula1>"Printing, Office Supplies, Postage, Advertising, Travel-Employee, Social, Grant/Other, Conference"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 topLeftCell="A1">
      <selection activeCell="H9" sqref="H9"/>
    </sheetView>
  </sheetViews>
  <sheetFormatPr defaultColWidth="9.140625" defaultRowHeight="15"/>
  <cols>
    <col min="1" max="1" width="10.140625" style="0" bestFit="1" customWidth="1"/>
    <col min="2" max="2" width="19.8515625" style="0" bestFit="1" customWidth="1"/>
    <col min="3" max="3" width="24.8515625" style="0" bestFit="1" customWidth="1"/>
    <col min="4" max="4" width="21.8515625" style="0" bestFit="1" customWidth="1"/>
    <col min="5" max="5" width="20.28125" style="4" customWidth="1"/>
    <col min="6" max="6" width="20.00390625" style="4" bestFit="1" customWidth="1"/>
    <col min="7" max="7" width="20.140625" style="53" bestFit="1" customWidth="1"/>
    <col min="8" max="8" width="25.140625" style="53" bestFit="1" customWidth="1"/>
    <col min="9" max="10" width="20.140625" style="53" customWidth="1"/>
    <col min="11" max="11" width="12.421875" style="4" bestFit="1" customWidth="1"/>
    <col min="12" max="12" width="12.7109375" style="0" bestFit="1" customWidth="1"/>
  </cols>
  <sheetData>
    <row r="1" spans="1:13" ht="15.75" thickBot="1">
      <c r="A1" s="40" t="s">
        <v>0</v>
      </c>
      <c r="B1" s="41" t="s">
        <v>1</v>
      </c>
      <c r="C1" s="41" t="s">
        <v>414</v>
      </c>
      <c r="D1" s="41" t="s">
        <v>5</v>
      </c>
      <c r="E1" s="54" t="s">
        <v>2</v>
      </c>
      <c r="F1" s="54" t="s">
        <v>3</v>
      </c>
      <c r="G1" s="58" t="s">
        <v>4</v>
      </c>
      <c r="H1" s="58" t="s">
        <v>519</v>
      </c>
      <c r="I1" s="58" t="s">
        <v>520</v>
      </c>
      <c r="J1" s="58" t="s">
        <v>511</v>
      </c>
      <c r="K1" s="54" t="s">
        <v>508</v>
      </c>
      <c r="M1" s="50"/>
    </row>
    <row r="2" spans="1:11" ht="15.75" thickTop="1">
      <c r="A2" s="59">
        <v>41011</v>
      </c>
      <c r="B2" s="2" t="s">
        <v>509</v>
      </c>
      <c r="C2" s="2" t="s">
        <v>481</v>
      </c>
      <c r="D2" s="2" t="s">
        <v>510</v>
      </c>
      <c r="E2" s="60">
        <v>5000</v>
      </c>
      <c r="F2" s="60">
        <v>5000</v>
      </c>
      <c r="G2" s="61">
        <f>Table3[[#This Row],[Amount Funded]]/Table3[[#This Row],[Amount Requested]]</f>
        <v>1</v>
      </c>
      <c r="H2" s="61"/>
      <c r="I2" s="61"/>
      <c r="J2" s="61" t="s">
        <v>513</v>
      </c>
      <c r="K2" s="60">
        <v>5000</v>
      </c>
    </row>
    <row r="3" ht="15">
      <c r="G3" s="53" t="e">
        <f>Table3[[#This Row],[Amount Funded]]/Table3[[#This Row],[Amount Requested]]</f>
        <v>#DIV/0!</v>
      </c>
    </row>
    <row r="4" ht="15">
      <c r="G4" s="53" t="e">
        <f>Table3[[#This Row],[Amount Funded]]/Table3[[#This Row],[Amount Requested]]</f>
        <v>#DIV/0!</v>
      </c>
    </row>
    <row r="5" ht="15">
      <c r="G5" s="53" t="e">
        <f>Table3[[#This Row],[Amount Funded]]/Table3[[#This Row],[Amount Requested]]</f>
        <v>#DIV/0!</v>
      </c>
    </row>
    <row r="6" ht="15">
      <c r="G6" s="53" t="e">
        <f>Table3[[#This Row],[Amount Funded]]/Table3[[#This Row],[Amount Requested]]</f>
        <v>#DIV/0!</v>
      </c>
    </row>
    <row r="7" ht="15">
      <c r="G7" s="53" t="e">
        <f>Table3[[#This Row],[Amount Funded]]/Table3[[#This Row],[Amount Requested]]</f>
        <v>#DIV/0!</v>
      </c>
    </row>
    <row r="8" ht="15">
      <c r="G8" s="53" t="e">
        <f>Table3[[#This Row],[Amount Funded]]/Table3[[#This Row],[Amount Requested]]</f>
        <v>#DIV/0!</v>
      </c>
    </row>
    <row r="9" ht="15">
      <c r="G9" s="53" t="e">
        <f>Table3[[#This Row],[Amount Funded]]/Table3[[#This Row],[Amount Requested]]</f>
        <v>#DIV/0!</v>
      </c>
    </row>
    <row r="10" ht="15">
      <c r="G10" s="53" t="e">
        <f>Table3[[#This Row],[Amount Funded]]/Table3[[#This Row],[Amount Requested]]</f>
        <v>#DIV/0!</v>
      </c>
    </row>
    <row r="11" ht="15">
      <c r="G11" s="53" t="e">
        <f>Table3[[#This Row],[Amount Funded]]/Table3[[#This Row],[Amount Requested]]</f>
        <v>#DIV/0!</v>
      </c>
    </row>
    <row r="12" ht="15">
      <c r="G12" s="53" t="e">
        <f>Table3[[#This Row],[Amount Funded]]/Table3[[#This Row],[Amount Requested]]</f>
        <v>#DIV/0!</v>
      </c>
    </row>
    <row r="13" ht="15">
      <c r="G13" s="53" t="e">
        <f>Table3[[#This Row],[Amount Funded]]/Table3[[#This Row],[Amount Requested]]</f>
        <v>#DIV/0!</v>
      </c>
    </row>
    <row r="14" ht="15">
      <c r="G14" s="53" t="e">
        <f>Table3[[#This Row],[Amount Funded]]/Table3[[#This Row],[Amount Requested]]</f>
        <v>#DIV/0!</v>
      </c>
    </row>
    <row r="15" ht="15">
      <c r="G15" s="53" t="e">
        <f>Table3[[#This Row],[Amount Funded]]/Table3[[#This Row],[Amount Requested]]</f>
        <v>#DIV/0!</v>
      </c>
    </row>
    <row r="16" ht="15">
      <c r="G16" s="53" t="e">
        <f>Table3[[#This Row],[Amount Funded]]/Table3[[#This Row],[Amount Requested]]</f>
        <v>#DIV/0!</v>
      </c>
    </row>
    <row r="17" ht="15">
      <c r="G17" s="53" t="e">
        <f>Table3[[#This Row],[Amount Funded]]/Table3[[#This Row],[Amount Requested]]</f>
        <v>#DIV/0!</v>
      </c>
    </row>
    <row r="18" ht="15">
      <c r="G18" s="53" t="e">
        <f>Table3[[#This Row],[Amount Funded]]/Table3[[#This Row],[Amount Requested]]</f>
        <v>#DIV/0!</v>
      </c>
    </row>
    <row r="19" ht="15">
      <c r="G19" s="53" t="e">
        <f>Table3[[#This Row],[Amount Funded]]/Table3[[#This Row],[Amount Requested]]</f>
        <v>#DIV/0!</v>
      </c>
    </row>
    <row r="20" ht="15">
      <c r="G20" s="53" t="e">
        <f>Table3[[#This Row],[Amount Funded]]/Table3[[#This Row],[Amount Requested]]</f>
        <v>#DIV/0!</v>
      </c>
    </row>
    <row r="21" ht="15">
      <c r="G21" s="53" t="e">
        <f>Table3[[#This Row],[Amount Funded]]/Table3[[#This Row],[Amount Requested]]</f>
        <v>#DIV/0!</v>
      </c>
    </row>
    <row r="22" ht="15">
      <c r="G22" s="53" t="e">
        <f>Table3[[#This Row],[Amount Funded]]/Table3[[#This Row],[Amount Requested]]</f>
        <v>#DIV/0!</v>
      </c>
    </row>
    <row r="23" ht="15">
      <c r="G23" s="53" t="e">
        <f>Table3[[#This Row],[Amount Funded]]/Table3[[#This Row],[Amount Requested]]</f>
        <v>#DIV/0!</v>
      </c>
    </row>
    <row r="24" ht="15">
      <c r="G24" s="53" t="e">
        <f>Table3[[#This Row],[Amount Funded]]/Table3[[#This Row],[Amount Requested]]</f>
        <v>#DIV/0!</v>
      </c>
    </row>
    <row r="25" ht="15">
      <c r="G25" s="53" t="e">
        <f>Table3[[#This Row],[Amount Funded]]/Table3[[#This Row],[Amount Requested]]</f>
        <v>#DIV/0!</v>
      </c>
    </row>
    <row r="26" ht="15">
      <c r="G26" s="53" t="e">
        <f>Table3[[#This Row],[Amount Funded]]/Table3[[#This Row],[Amount Requested]]</f>
        <v>#DIV/0!</v>
      </c>
    </row>
    <row r="27" ht="15">
      <c r="G27" s="53" t="e">
        <f>Table3[[#This Row],[Amount Funded]]/Table3[[#This Row],[Amount Requested]]</f>
        <v>#DIV/0!</v>
      </c>
    </row>
    <row r="28" ht="15">
      <c r="G28" s="53" t="e">
        <f>Table3[[#This Row],[Amount Funded]]/Table3[[#This Row],[Amount Requested]]</f>
        <v>#DIV/0!</v>
      </c>
    </row>
    <row r="29" ht="15">
      <c r="G29" s="53" t="e">
        <f>Table3[[#This Row],[Amount Funded]]/Table3[[#This Row],[Amount Requested]]</f>
        <v>#DIV/0!</v>
      </c>
    </row>
    <row r="30" ht="15">
      <c r="G30" s="53" t="e">
        <f>Table3[[#This Row],[Amount Funded]]/Table3[[#This Row],[Amount Requested]]</f>
        <v>#DIV/0!</v>
      </c>
    </row>
    <row r="31" ht="15">
      <c r="G31" s="53" t="e">
        <f>Table3[[#This Row],[Amount Funded]]/Table3[[#This Row],[Amount Requested]]</f>
        <v>#DIV/0!</v>
      </c>
    </row>
  </sheetData>
  <dataValidations count="3">
    <dataValidation type="list" allowBlank="1" showInputMessage="1" showErrorMessage="1" sqref="J1:J1048576">
      <formula1>"Deposit, Withdrawal"</formula1>
    </dataValidation>
    <dataValidation type="list" allowBlank="1" showInputMessage="1" showErrorMessage="1" sqref="I2:I31">
      <formula1>"21-30338-71006, 21-30338-71001, 21-30338-71201, 21-30338-71203, 21-30338-71603, 21-30338-78009, 21-30338-71601"</formula1>
    </dataValidation>
    <dataValidation type="list" allowBlank="1" showInputMessage="1" showErrorMessage="1" sqref="H2:H31">
      <formula1>"Printing, Office Supplies, Postage, Advertising, Travel-Employee, Social, Grant/Other, Conference"</formula1>
    </dataValidation>
  </dataValidation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Travis</cp:lastModifiedBy>
  <dcterms:created xsi:type="dcterms:W3CDTF">2012-04-12T22:51:51Z</dcterms:created>
  <dcterms:modified xsi:type="dcterms:W3CDTF">2012-08-02T19:19:32Z</dcterms:modified>
  <cp:category/>
  <cp:version/>
  <cp:contentType/>
  <cp:contentStatus/>
</cp:coreProperties>
</file>